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codeName="Questa_cartella_di_lavoro"/>
  <mc:AlternateContent xmlns:mc="http://schemas.openxmlformats.org/markup-compatibility/2006">
    <mc:Choice Requires="x15">
      <x15ac:absPath xmlns:x15ac="http://schemas.microsoft.com/office/spreadsheetml/2010/11/ac" url="/Volumes/GoogleDrive/My Drive/00 HQ/70 MARKETING DEPARTMENT/03 COMMUNICATION/CIRCULARS/Fleet Circular /254:2021 MLC Work Tools /"/>
    </mc:Choice>
  </mc:AlternateContent>
  <xr:revisionPtr revIDLastSave="0" documentId="8_{1E76801E-3D77-E84C-931B-6D854B0AE069}" xr6:coauthVersionLast="47" xr6:coauthVersionMax="47" xr10:uidLastSave="{00000000-0000-0000-0000-000000000000}"/>
  <bookViews>
    <workbookView xWindow="0" yWindow="500" windowWidth="28800" windowHeight="15980" tabRatio="809" activeTab="1" xr2:uid="{00000000-000D-0000-FFFF-FFFF00000000}"/>
  </bookViews>
  <sheets>
    <sheet name="_Seafarers Data" sheetId="15" r:id="rId1"/>
    <sheet name="_sample" sheetId="16" r:id="rId2"/>
    <sheet name="December_21" sheetId="17" r:id="rId3"/>
    <sheet name="January" sheetId="14" r:id="rId4"/>
    <sheet name="February" sheetId="13" r:id="rId5"/>
    <sheet name="March" sheetId="12" r:id="rId6"/>
    <sheet name="April" sheetId="11" r:id="rId7"/>
    <sheet name="May" sheetId="10" r:id="rId8"/>
    <sheet name="June" sheetId="9" r:id="rId9"/>
    <sheet name="July" sheetId="8" r:id="rId10"/>
    <sheet name="August" sheetId="7" r:id="rId11"/>
    <sheet name="September" sheetId="6" r:id="rId12"/>
    <sheet name="October" sheetId="5" r:id="rId13"/>
    <sheet name="November" sheetId="4" r:id="rId14"/>
    <sheet name="December" sheetId="1" r:id="rId15"/>
  </sheets>
  <definedNames>
    <definedName name="_xlnm.Print_Area" localSheetId="1">_sample!$A$1:$BC$56</definedName>
    <definedName name="_xlnm.Print_Area" localSheetId="6">April!$A$1:$BC$56</definedName>
    <definedName name="_xlnm.Print_Area" localSheetId="10">August!$A$1:$BC$56</definedName>
    <definedName name="_xlnm.Print_Area" localSheetId="14">December!$A$1:$BC$56</definedName>
    <definedName name="_xlnm.Print_Area" localSheetId="2">December_21!$A$1:$BC$56</definedName>
    <definedName name="_xlnm.Print_Area" localSheetId="4">February!$A$1:$BC$56</definedName>
    <definedName name="_xlnm.Print_Area" localSheetId="3">January!$A$1:$BC$56</definedName>
    <definedName name="_xlnm.Print_Area" localSheetId="9">July!$A$1:$BC$56</definedName>
    <definedName name="_xlnm.Print_Area" localSheetId="8">June!$A$1:$BC$56</definedName>
    <definedName name="_xlnm.Print_Area" localSheetId="5">March!$A$1:$BC$56</definedName>
    <definedName name="_xlnm.Print_Area" localSheetId="7">May!$A$1:$BC$56</definedName>
    <definedName name="_xlnm.Print_Area" localSheetId="13">November!$A$1:$BC$56</definedName>
    <definedName name="_xlnm.Print_Area" localSheetId="12">October!$A$1:$BC$56</definedName>
    <definedName name="_xlnm.Print_Area" localSheetId="11">September!$A$1:$BC$56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B15" i="12" l="1"/>
  <c r="BB14" i="12"/>
  <c r="BB13" i="12"/>
  <c r="BB12" i="12"/>
  <c r="BB11" i="12"/>
  <c r="BB10" i="12"/>
  <c r="AZ15" i="12"/>
  <c r="AZ14" i="12"/>
  <c r="AZ13" i="12"/>
  <c r="AZ12" i="12"/>
  <c r="AZ11" i="12"/>
  <c r="AZ10" i="12"/>
  <c r="AB6" i="17"/>
  <c r="C49" i="17"/>
  <c r="C48" i="17"/>
  <c r="C47" i="17"/>
  <c r="C46" i="17"/>
  <c r="BC45" i="17"/>
  <c r="BA40" i="17"/>
  <c r="AY40" i="17"/>
  <c r="BA39" i="17"/>
  <c r="AY39" i="17"/>
  <c r="BA38" i="17"/>
  <c r="AY38" i="17"/>
  <c r="BA37" i="17"/>
  <c r="AY37" i="17"/>
  <c r="BA36" i="17"/>
  <c r="BB36" i="17" s="1"/>
  <c r="AY36" i="17"/>
  <c r="BA35" i="17"/>
  <c r="AY35" i="17"/>
  <c r="BA34" i="17"/>
  <c r="AY34" i="17"/>
  <c r="BA33" i="17"/>
  <c r="BB33" i="17" s="1"/>
  <c r="AY33" i="17"/>
  <c r="AZ33" i="17" s="1"/>
  <c r="BA32" i="17"/>
  <c r="BB32" i="17" s="1"/>
  <c r="AY32" i="17"/>
  <c r="AZ32" i="17" s="1"/>
  <c r="BA31" i="17"/>
  <c r="BB31" i="17" s="1"/>
  <c r="AY31" i="17"/>
  <c r="AZ31" i="17" s="1"/>
  <c r="BA30" i="17"/>
  <c r="BB30" i="17" s="1"/>
  <c r="AY30" i="17"/>
  <c r="AZ30" i="17" s="1"/>
  <c r="BA29" i="17"/>
  <c r="BB29" i="17" s="1"/>
  <c r="AY29" i="17"/>
  <c r="AZ29" i="17" s="1"/>
  <c r="BA28" i="17"/>
  <c r="BB28" i="17" s="1"/>
  <c r="AY28" i="17"/>
  <c r="AZ28" i="17" s="1"/>
  <c r="BA27" i="17"/>
  <c r="BB27" i="17" s="1"/>
  <c r="AY27" i="17"/>
  <c r="AZ27" i="17" s="1"/>
  <c r="BA26" i="17"/>
  <c r="BB26" i="17" s="1"/>
  <c r="AY26" i="17"/>
  <c r="AZ26" i="17" s="1"/>
  <c r="BA25" i="17"/>
  <c r="BB25" i="17" s="1"/>
  <c r="AY25" i="17"/>
  <c r="AZ25" i="17" s="1"/>
  <c r="BA24" i="17"/>
  <c r="BB24" i="17" s="1"/>
  <c r="AY24" i="17"/>
  <c r="AZ24" i="17" s="1"/>
  <c r="BA23" i="17"/>
  <c r="BB23" i="17" s="1"/>
  <c r="AY23" i="17"/>
  <c r="AZ23" i="17" s="1"/>
  <c r="BB22" i="17"/>
  <c r="BA22" i="17"/>
  <c r="AZ22" i="17"/>
  <c r="AY22" i="17"/>
  <c r="BB21" i="17"/>
  <c r="BA21" i="17"/>
  <c r="AZ21" i="17"/>
  <c r="AY21" i="17"/>
  <c r="BB20" i="17"/>
  <c r="BA20" i="17"/>
  <c r="AZ20" i="17"/>
  <c r="AY20" i="17"/>
  <c r="BB19" i="17"/>
  <c r="BA19" i="17"/>
  <c r="AZ19" i="17"/>
  <c r="AY19" i="17"/>
  <c r="BB18" i="17"/>
  <c r="BA18" i="17"/>
  <c r="AZ18" i="17"/>
  <c r="AY18" i="17"/>
  <c r="BB17" i="17"/>
  <c r="BA17" i="17"/>
  <c r="AZ17" i="17"/>
  <c r="AY17" i="17"/>
  <c r="BB16" i="17"/>
  <c r="BA16" i="17"/>
  <c r="AZ16" i="17"/>
  <c r="AY16" i="17"/>
  <c r="BA15" i="17"/>
  <c r="AY15" i="17"/>
  <c r="BA14" i="17"/>
  <c r="AY14" i="17"/>
  <c r="BA13" i="17"/>
  <c r="AY13" i="17"/>
  <c r="BA12" i="17"/>
  <c r="AY12" i="17"/>
  <c r="BA11" i="17"/>
  <c r="AY11" i="17"/>
  <c r="B11" i="17"/>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A10" i="17"/>
  <c r="AY10" i="17"/>
  <c r="AY6" i="17"/>
  <c r="E6" i="17"/>
  <c r="AY5" i="17"/>
  <c r="AB5" i="17"/>
  <c r="E5" i="17"/>
  <c r="AZ40" i="17" l="1"/>
  <c r="BB40" i="17"/>
  <c r="AZ36" i="17"/>
  <c r="AZ37" i="17"/>
  <c r="BB37" i="17"/>
  <c r="AZ34" i="17"/>
  <c r="AZ38" i="17"/>
  <c r="BB34" i="17"/>
  <c r="BB38" i="17"/>
  <c r="AZ35" i="17"/>
  <c r="AZ39" i="17"/>
  <c r="BB35" i="17"/>
  <c r="BB39" i="17"/>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11" i="7"/>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11" i="8"/>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11" i="10"/>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11" i="1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11" i="12"/>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11" i="13"/>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11" i="14"/>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A40" i="14" l="1"/>
  <c r="BA39" i="14"/>
  <c r="BA38" i="14"/>
  <c r="BB38" i="14" s="1"/>
  <c r="BA37" i="14"/>
  <c r="BA36" i="14"/>
  <c r="BB37" i="14" s="1"/>
  <c r="BA35" i="14"/>
  <c r="BA34" i="14"/>
  <c r="BA33" i="14"/>
  <c r="BA32" i="14"/>
  <c r="BA31" i="14"/>
  <c r="BA30" i="14"/>
  <c r="BA29" i="14"/>
  <c r="BA28" i="14"/>
  <c r="BA27" i="14"/>
  <c r="BA26" i="14"/>
  <c r="BA25" i="14"/>
  <c r="BA24" i="14"/>
  <c r="BA23" i="14"/>
  <c r="BA22" i="14"/>
  <c r="BA21" i="14"/>
  <c r="BA20" i="14"/>
  <c r="BA19" i="14"/>
  <c r="BA18" i="14"/>
  <c r="BA17" i="14"/>
  <c r="BB26" i="14" l="1"/>
  <c r="BB34" i="14"/>
  <c r="BB33" i="14"/>
  <c r="BB30" i="14"/>
  <c r="BB29" i="14"/>
  <c r="BB25" i="14"/>
  <c r="BB40" i="14"/>
  <c r="BB23" i="14"/>
  <c r="BB24" i="14"/>
  <c r="BB28" i="14"/>
  <c r="BB32" i="14"/>
  <c r="BB36" i="14"/>
  <c r="BB27" i="14"/>
  <c r="BB31" i="14"/>
  <c r="BB35" i="14"/>
  <c r="BB39" i="14"/>
  <c r="AY39" i="14"/>
  <c r="AY40" i="14"/>
  <c r="AY38" i="14"/>
  <c r="AY37" i="14"/>
  <c r="AY36" i="14"/>
  <c r="AY35" i="14"/>
  <c r="AY34" i="14"/>
  <c r="AY33" i="14"/>
  <c r="AY32" i="14"/>
  <c r="AY31" i="14"/>
  <c r="AY30" i="14"/>
  <c r="AY29" i="14"/>
  <c r="AY28" i="14"/>
  <c r="AY27" i="14"/>
  <c r="AY26" i="14"/>
  <c r="AY25" i="14"/>
  <c r="AY24" i="14"/>
  <c r="AY23" i="14"/>
  <c r="AY22" i="14"/>
  <c r="AY21" i="14"/>
  <c r="AY20" i="14"/>
  <c r="AY19" i="14"/>
  <c r="AY18" i="14"/>
  <c r="AY17" i="14"/>
  <c r="BA16" i="14"/>
  <c r="AY16" i="14"/>
  <c r="BA15" i="14"/>
  <c r="AY15" i="14"/>
  <c r="BA14" i="14"/>
  <c r="AY14" i="14"/>
  <c r="BA13" i="14"/>
  <c r="AY13" i="14"/>
  <c r="BA12" i="14"/>
  <c r="AY12" i="14"/>
  <c r="AZ12" i="14" s="1"/>
  <c r="BA11" i="14"/>
  <c r="AY11" i="14"/>
  <c r="BA10" i="14"/>
  <c r="AY10" i="14"/>
  <c r="BA39" i="11"/>
  <c r="AY39" i="11"/>
  <c r="BA38" i="11"/>
  <c r="AY38" i="11"/>
  <c r="BA37" i="11"/>
  <c r="AY37" i="11"/>
  <c r="BA36" i="11"/>
  <c r="AY36" i="11"/>
  <c r="BA35" i="11"/>
  <c r="AY35" i="11"/>
  <c r="BA34" i="11"/>
  <c r="AY34" i="11"/>
  <c r="BA33" i="11"/>
  <c r="AY33" i="11"/>
  <c r="BA32" i="11"/>
  <c r="AY32" i="11"/>
  <c r="BA31" i="11"/>
  <c r="AY31" i="11"/>
  <c r="BA30" i="11"/>
  <c r="AY30" i="11"/>
  <c r="BA29" i="11"/>
  <c r="AY29" i="11"/>
  <c r="BA28" i="11"/>
  <c r="AY28" i="11"/>
  <c r="BA27" i="11"/>
  <c r="AY27" i="11"/>
  <c r="BA26" i="11"/>
  <c r="AY26" i="11"/>
  <c r="BA25" i="11"/>
  <c r="AY25" i="11"/>
  <c r="BA24" i="11"/>
  <c r="AY24" i="11"/>
  <c r="BA23" i="11"/>
  <c r="AY23" i="11"/>
  <c r="BA22" i="11"/>
  <c r="AY22" i="11"/>
  <c r="BA21" i="11"/>
  <c r="AY21" i="11"/>
  <c r="BA20" i="11"/>
  <c r="AY20" i="11"/>
  <c r="BA19" i="11"/>
  <c r="AY19" i="11"/>
  <c r="BA18" i="11"/>
  <c r="AY18" i="11"/>
  <c r="BA17" i="11"/>
  <c r="AY17" i="11"/>
  <c r="BA16" i="11"/>
  <c r="AY16" i="11"/>
  <c r="BA15" i="11"/>
  <c r="AY15" i="11"/>
  <c r="BA14" i="11"/>
  <c r="AY14" i="11"/>
  <c r="BA13" i="11"/>
  <c r="AY13" i="11"/>
  <c r="BA12" i="11"/>
  <c r="AY12" i="11"/>
  <c r="BA11" i="11"/>
  <c r="AY11" i="11"/>
  <c r="BA10" i="11"/>
  <c r="AY10" i="11"/>
  <c r="BA37" i="13"/>
  <c r="AY37" i="13"/>
  <c r="BA36" i="13"/>
  <c r="AY36" i="13"/>
  <c r="BA35" i="13"/>
  <c r="AY35" i="13"/>
  <c r="BA34" i="13"/>
  <c r="AY34" i="13"/>
  <c r="BA33" i="13"/>
  <c r="AY33" i="13"/>
  <c r="BA32" i="13"/>
  <c r="AY32" i="13"/>
  <c r="BA31" i="13"/>
  <c r="AY31" i="13"/>
  <c r="BA30" i="13"/>
  <c r="AY30" i="13"/>
  <c r="BA29" i="13"/>
  <c r="AY29" i="13"/>
  <c r="BA28" i="13"/>
  <c r="AY28" i="13"/>
  <c r="BA27" i="13"/>
  <c r="AY27" i="13"/>
  <c r="BA26" i="13"/>
  <c r="AY26" i="13"/>
  <c r="BA25" i="13"/>
  <c r="AY25" i="13"/>
  <c r="BA24" i="13"/>
  <c r="AY24" i="13"/>
  <c r="BA23" i="13"/>
  <c r="AY23" i="13"/>
  <c r="BA22" i="13"/>
  <c r="AY22" i="13"/>
  <c r="BA21" i="13"/>
  <c r="AY21" i="13"/>
  <c r="BA20" i="13"/>
  <c r="AY20" i="13"/>
  <c r="BA19" i="13"/>
  <c r="AY19" i="13"/>
  <c r="BA18" i="13"/>
  <c r="AY18" i="13"/>
  <c r="BA17" i="13"/>
  <c r="AY17" i="13"/>
  <c r="BA16" i="13"/>
  <c r="AY16" i="13"/>
  <c r="BA15" i="13"/>
  <c r="AY15" i="13"/>
  <c r="BA14" i="13"/>
  <c r="AY14" i="13"/>
  <c r="BA13" i="13"/>
  <c r="AY13" i="13"/>
  <c r="BA12" i="13"/>
  <c r="AY12" i="13"/>
  <c r="BA11" i="13"/>
  <c r="AY11" i="13"/>
  <c r="BA10" i="13"/>
  <c r="AY10" i="13"/>
  <c r="BA39" i="9"/>
  <c r="AY39" i="9"/>
  <c r="BA38" i="9"/>
  <c r="AY38" i="9"/>
  <c r="BA37" i="9"/>
  <c r="AY37" i="9"/>
  <c r="BA36" i="9"/>
  <c r="AY36" i="9"/>
  <c r="BA35" i="9"/>
  <c r="AY35" i="9"/>
  <c r="BA34" i="9"/>
  <c r="AY34" i="9"/>
  <c r="BA33" i="9"/>
  <c r="AY33" i="9"/>
  <c r="BA32" i="9"/>
  <c r="AY32" i="9"/>
  <c r="BA31" i="9"/>
  <c r="AY31" i="9"/>
  <c r="BA30" i="9"/>
  <c r="AY30" i="9"/>
  <c r="BA29" i="9"/>
  <c r="AY29" i="9"/>
  <c r="BA28" i="9"/>
  <c r="AY28" i="9"/>
  <c r="BA27" i="9"/>
  <c r="AY27" i="9"/>
  <c r="BA26" i="9"/>
  <c r="AY26" i="9"/>
  <c r="BA25" i="9"/>
  <c r="AY25" i="9"/>
  <c r="BA24" i="9"/>
  <c r="AY24" i="9"/>
  <c r="BA23" i="9"/>
  <c r="AY23" i="9"/>
  <c r="BA22" i="9"/>
  <c r="AY22" i="9"/>
  <c r="BA21" i="9"/>
  <c r="AY21" i="9"/>
  <c r="BA20" i="9"/>
  <c r="AY20" i="9"/>
  <c r="BA19" i="9"/>
  <c r="AY19" i="9"/>
  <c r="BA18" i="9"/>
  <c r="AY18" i="9"/>
  <c r="BA17" i="9"/>
  <c r="AY17" i="9"/>
  <c r="BA16" i="9"/>
  <c r="AY16" i="9"/>
  <c r="BA15" i="9"/>
  <c r="AY15" i="9"/>
  <c r="BA14" i="9"/>
  <c r="AY14" i="9"/>
  <c r="BA13" i="9"/>
  <c r="AY13" i="9"/>
  <c r="BA12" i="9"/>
  <c r="AY12" i="9"/>
  <c r="BA11" i="9"/>
  <c r="AY11" i="9"/>
  <c r="BA10" i="9"/>
  <c r="C48" i="9" s="1"/>
  <c r="AY10" i="9"/>
  <c r="C46" i="9" s="1"/>
  <c r="AY39" i="7"/>
  <c r="BA39" i="7"/>
  <c r="AY40" i="7"/>
  <c r="BA40" i="7"/>
  <c r="BA38" i="7"/>
  <c r="AY38" i="7"/>
  <c r="BA37" i="7"/>
  <c r="AY37" i="7"/>
  <c r="BA36" i="7"/>
  <c r="AY36" i="7"/>
  <c r="BA35" i="7"/>
  <c r="AY35" i="7"/>
  <c r="BA34" i="7"/>
  <c r="AY34" i="7"/>
  <c r="BA33" i="7"/>
  <c r="AY33" i="7"/>
  <c r="BA32" i="7"/>
  <c r="AY32" i="7"/>
  <c r="BA31" i="7"/>
  <c r="AY31" i="7"/>
  <c r="BA30" i="7"/>
  <c r="AY30" i="7"/>
  <c r="BA29" i="7"/>
  <c r="AY29" i="7"/>
  <c r="BA28" i="7"/>
  <c r="AY28" i="7"/>
  <c r="BA27" i="7"/>
  <c r="AY27" i="7"/>
  <c r="BA26" i="7"/>
  <c r="AY26" i="7"/>
  <c r="BA25" i="7"/>
  <c r="AY25" i="7"/>
  <c r="BA24" i="7"/>
  <c r="AY24" i="7"/>
  <c r="BA23" i="7"/>
  <c r="AY23" i="7"/>
  <c r="BA22" i="7"/>
  <c r="AY22" i="7"/>
  <c r="BA21" i="7"/>
  <c r="AY21" i="7"/>
  <c r="BA20" i="7"/>
  <c r="AY20" i="7"/>
  <c r="BA19" i="7"/>
  <c r="AY19" i="7"/>
  <c r="BA18" i="7"/>
  <c r="AY18" i="7"/>
  <c r="BA17" i="7"/>
  <c r="AY17" i="7"/>
  <c r="BA16" i="7"/>
  <c r="AY16" i="7"/>
  <c r="BA15" i="7"/>
  <c r="AY15" i="7"/>
  <c r="BA14" i="7"/>
  <c r="AY14" i="7"/>
  <c r="BA13" i="7"/>
  <c r="AY13" i="7"/>
  <c r="BA12" i="7"/>
  <c r="AY12" i="7"/>
  <c r="BA11" i="7"/>
  <c r="AY11" i="7"/>
  <c r="BA10" i="7"/>
  <c r="AY10" i="7"/>
  <c r="C46" i="7" s="1"/>
  <c r="BA39" i="6"/>
  <c r="AY39" i="6"/>
  <c r="BA38" i="6"/>
  <c r="AY38" i="6"/>
  <c r="BA37" i="6"/>
  <c r="AY37" i="6"/>
  <c r="BA36" i="6"/>
  <c r="AY36" i="6"/>
  <c r="BA35" i="6"/>
  <c r="AY35" i="6"/>
  <c r="BA34" i="6"/>
  <c r="AY34" i="6"/>
  <c r="BA33" i="6"/>
  <c r="AY33" i="6"/>
  <c r="BA32" i="6"/>
  <c r="AY32" i="6"/>
  <c r="BA31" i="6"/>
  <c r="AY31" i="6"/>
  <c r="BA30" i="6"/>
  <c r="AY30" i="6"/>
  <c r="BA29" i="6"/>
  <c r="AY29" i="6"/>
  <c r="BA28" i="6"/>
  <c r="AY28" i="6"/>
  <c r="BA27" i="6"/>
  <c r="AY27" i="6"/>
  <c r="BA26" i="6"/>
  <c r="AY26" i="6"/>
  <c r="BA25" i="6"/>
  <c r="AY25" i="6"/>
  <c r="BA24" i="6"/>
  <c r="AY24" i="6"/>
  <c r="BA23" i="6"/>
  <c r="AY23" i="6"/>
  <c r="BA22" i="6"/>
  <c r="AY22" i="6"/>
  <c r="BA21" i="6"/>
  <c r="AY21" i="6"/>
  <c r="BA20" i="6"/>
  <c r="AY20" i="6"/>
  <c r="BA19" i="6"/>
  <c r="AY19" i="6"/>
  <c r="BA18" i="6"/>
  <c r="AY18" i="6"/>
  <c r="BA17" i="6"/>
  <c r="AY17" i="6"/>
  <c r="BA16" i="6"/>
  <c r="AY16" i="6"/>
  <c r="BA15" i="6"/>
  <c r="AY15" i="6"/>
  <c r="BA14" i="6"/>
  <c r="AY14" i="6"/>
  <c r="BA13" i="6"/>
  <c r="AY13" i="6"/>
  <c r="BA12" i="6"/>
  <c r="AY12" i="6"/>
  <c r="BA11" i="6"/>
  <c r="AY11" i="6"/>
  <c r="BA10" i="6"/>
  <c r="AY10" i="6"/>
  <c r="BA39" i="4"/>
  <c r="AY39" i="4"/>
  <c r="BA38" i="4"/>
  <c r="AY38" i="4"/>
  <c r="BA37" i="4"/>
  <c r="AY37" i="4"/>
  <c r="BA36" i="4"/>
  <c r="AY36" i="4"/>
  <c r="BA35" i="4"/>
  <c r="AY35" i="4"/>
  <c r="BA34" i="4"/>
  <c r="AY34" i="4"/>
  <c r="BA33" i="4"/>
  <c r="AY33" i="4"/>
  <c r="BA32" i="4"/>
  <c r="AY32" i="4"/>
  <c r="BA31" i="4"/>
  <c r="AY31" i="4"/>
  <c r="BA30" i="4"/>
  <c r="AY30" i="4"/>
  <c r="BA29" i="4"/>
  <c r="AY29" i="4"/>
  <c r="BA28" i="4"/>
  <c r="AY28" i="4"/>
  <c r="BA27" i="4"/>
  <c r="AY27" i="4"/>
  <c r="BA26" i="4"/>
  <c r="AY26" i="4"/>
  <c r="BA25" i="4"/>
  <c r="AY25" i="4"/>
  <c r="BA24" i="4"/>
  <c r="AY24" i="4"/>
  <c r="BA23" i="4"/>
  <c r="AY23" i="4"/>
  <c r="BA22" i="4"/>
  <c r="AY22" i="4"/>
  <c r="BA21" i="4"/>
  <c r="AY21" i="4"/>
  <c r="BA20" i="4"/>
  <c r="AY20" i="4"/>
  <c r="BA19" i="4"/>
  <c r="AY19" i="4"/>
  <c r="BA18" i="4"/>
  <c r="AY18" i="4"/>
  <c r="BA17" i="4"/>
  <c r="AY17" i="4"/>
  <c r="BA16" i="4"/>
  <c r="AY16" i="4"/>
  <c r="BA15" i="4"/>
  <c r="AY15" i="4"/>
  <c r="BA14" i="4"/>
  <c r="AY14" i="4"/>
  <c r="BA13" i="4"/>
  <c r="AY13" i="4"/>
  <c r="BA12" i="4"/>
  <c r="AY12" i="4"/>
  <c r="BA11" i="4"/>
  <c r="AY11" i="4"/>
  <c r="BA10" i="4"/>
  <c r="AY10" i="4"/>
  <c r="C46" i="4" s="1"/>
  <c r="C48" i="6"/>
  <c r="C46" i="11"/>
  <c r="C48" i="13"/>
  <c r="BA40" i="12"/>
  <c r="AY40" i="12"/>
  <c r="BA39" i="12"/>
  <c r="AY39" i="12"/>
  <c r="BA38" i="12"/>
  <c r="AY38" i="12"/>
  <c r="BA37" i="12"/>
  <c r="AY37" i="12"/>
  <c r="BA36" i="12"/>
  <c r="AY36" i="12"/>
  <c r="BA35" i="12"/>
  <c r="AY35" i="12"/>
  <c r="BA34" i="12"/>
  <c r="AY34" i="12"/>
  <c r="BA33" i="12"/>
  <c r="AY33" i="12"/>
  <c r="BA32" i="12"/>
  <c r="AY32" i="12"/>
  <c r="BA31" i="12"/>
  <c r="AY31" i="12"/>
  <c r="BA30" i="12"/>
  <c r="AY30" i="12"/>
  <c r="BA29" i="12"/>
  <c r="AY29" i="12"/>
  <c r="BA28" i="12"/>
  <c r="AY28" i="12"/>
  <c r="BA27" i="12"/>
  <c r="AY27" i="12"/>
  <c r="BA26" i="12"/>
  <c r="AY26" i="12"/>
  <c r="BA25" i="12"/>
  <c r="AY25" i="12"/>
  <c r="BA24" i="12"/>
  <c r="AY24" i="12"/>
  <c r="BA23" i="12"/>
  <c r="AY23" i="12"/>
  <c r="BA22" i="12"/>
  <c r="AY22" i="12"/>
  <c r="BA21" i="12"/>
  <c r="AY21" i="12"/>
  <c r="BA20" i="12"/>
  <c r="AY20" i="12"/>
  <c r="BA19" i="12"/>
  <c r="AY19" i="12"/>
  <c r="BA18" i="12"/>
  <c r="AY18" i="12"/>
  <c r="BA17" i="12"/>
  <c r="AY17" i="12"/>
  <c r="BA16" i="12"/>
  <c r="AY16" i="12"/>
  <c r="BA15" i="12"/>
  <c r="AY15" i="12"/>
  <c r="BA14" i="12"/>
  <c r="AY14" i="12"/>
  <c r="BA13" i="12"/>
  <c r="AY13" i="12"/>
  <c r="BA12" i="12"/>
  <c r="AY12" i="12"/>
  <c r="BA11" i="12"/>
  <c r="AY11" i="12"/>
  <c r="BA10" i="12"/>
  <c r="AY10" i="12"/>
  <c r="BA40" i="8"/>
  <c r="AY40" i="8"/>
  <c r="BA39" i="8"/>
  <c r="AY39" i="8"/>
  <c r="BA38" i="8"/>
  <c r="AY38" i="8"/>
  <c r="BA37" i="8"/>
  <c r="AY37" i="8"/>
  <c r="BA36" i="8"/>
  <c r="AY36" i="8"/>
  <c r="BA35" i="8"/>
  <c r="AY35" i="8"/>
  <c r="BA34" i="8"/>
  <c r="AY34" i="8"/>
  <c r="BA33" i="8"/>
  <c r="AY33" i="8"/>
  <c r="BA32" i="8"/>
  <c r="AY32" i="8"/>
  <c r="BA31" i="8"/>
  <c r="AY31" i="8"/>
  <c r="BA30" i="8"/>
  <c r="AY30" i="8"/>
  <c r="BA29" i="8"/>
  <c r="AY29" i="8"/>
  <c r="BA28" i="8"/>
  <c r="AY28" i="8"/>
  <c r="BA27" i="8"/>
  <c r="AY27" i="8"/>
  <c r="BA26" i="8"/>
  <c r="AY26" i="8"/>
  <c r="BA25" i="8"/>
  <c r="AY25" i="8"/>
  <c r="BA24" i="8"/>
  <c r="AY24" i="8"/>
  <c r="BA23" i="8"/>
  <c r="AY23" i="8"/>
  <c r="BA22" i="8"/>
  <c r="AY22" i="8"/>
  <c r="BA21" i="8"/>
  <c r="AY21" i="8"/>
  <c r="BA20" i="8"/>
  <c r="AY20" i="8"/>
  <c r="BA19" i="8"/>
  <c r="AY19" i="8"/>
  <c r="BA18" i="8"/>
  <c r="AY18" i="8"/>
  <c r="BA17" i="8"/>
  <c r="AY17" i="8"/>
  <c r="BA16" i="8"/>
  <c r="AY16" i="8"/>
  <c r="BA15" i="8"/>
  <c r="AY15" i="8"/>
  <c r="BA14" i="8"/>
  <c r="AY14" i="8"/>
  <c r="BA13" i="8"/>
  <c r="AY13" i="8"/>
  <c r="BA12" i="8"/>
  <c r="AY12" i="8"/>
  <c r="BA11" i="8"/>
  <c r="AY11" i="8"/>
  <c r="BA10" i="8"/>
  <c r="AY10" i="8"/>
  <c r="C46" i="8" s="1"/>
  <c r="AZ14" i="14" l="1"/>
  <c r="AZ15" i="14"/>
  <c r="BB15" i="14"/>
  <c r="BB14" i="14"/>
  <c r="C46" i="14"/>
  <c r="AZ13" i="14"/>
  <c r="AZ11" i="14"/>
  <c r="AZ10" i="14"/>
  <c r="C47" i="14" s="1"/>
  <c r="C48" i="14"/>
  <c r="BB13" i="14"/>
  <c r="BB12" i="14"/>
  <c r="BB11" i="14"/>
  <c r="BB10" i="14"/>
  <c r="C49" i="14" s="1"/>
  <c r="AZ20" i="14"/>
  <c r="AZ28" i="14"/>
  <c r="AZ39" i="14"/>
  <c r="BB18" i="14"/>
  <c r="AZ17" i="13"/>
  <c r="AZ21" i="13"/>
  <c r="AZ23" i="13"/>
  <c r="AZ25" i="13"/>
  <c r="AZ27" i="13"/>
  <c r="AZ29" i="13"/>
  <c r="AZ31" i="13"/>
  <c r="AZ33" i="13"/>
  <c r="AZ35" i="13"/>
  <c r="AZ37" i="13"/>
  <c r="BB17" i="13"/>
  <c r="BB19" i="13"/>
  <c r="BB21" i="13"/>
  <c r="BB23" i="13"/>
  <c r="BB25" i="13"/>
  <c r="BB27" i="13"/>
  <c r="BB29" i="13"/>
  <c r="BB31" i="13"/>
  <c r="BB33" i="13"/>
  <c r="BB35" i="13"/>
  <c r="BB37" i="13"/>
  <c r="AZ12" i="13"/>
  <c r="AZ15" i="13"/>
  <c r="AZ10" i="13"/>
  <c r="C47" i="13" s="1"/>
  <c r="AZ11" i="13"/>
  <c r="AZ14" i="13"/>
  <c r="AZ13" i="13"/>
  <c r="AZ18" i="13"/>
  <c r="AZ22" i="13"/>
  <c r="AZ26" i="13"/>
  <c r="AZ36" i="13"/>
  <c r="AZ19" i="13"/>
  <c r="AZ16" i="13"/>
  <c r="AZ20" i="13"/>
  <c r="AZ24" i="13"/>
  <c r="AZ28" i="13"/>
  <c r="AZ30" i="13"/>
  <c r="AZ32" i="13"/>
  <c r="AZ34" i="13"/>
  <c r="C46" i="13"/>
  <c r="BB14" i="13"/>
  <c r="BB10" i="13"/>
  <c r="C49" i="13" s="1"/>
  <c r="BB15" i="13"/>
  <c r="BB13" i="13"/>
  <c r="BB12" i="13"/>
  <c r="BB11" i="13"/>
  <c r="BB16" i="13"/>
  <c r="BB18" i="13"/>
  <c r="BB20" i="13"/>
  <c r="BB22" i="13"/>
  <c r="BB24" i="13"/>
  <c r="BB26" i="13"/>
  <c r="BB28" i="13"/>
  <c r="BB30" i="13"/>
  <c r="BB32" i="13"/>
  <c r="BB34" i="13"/>
  <c r="BB36" i="13"/>
  <c r="BB16" i="11"/>
  <c r="BB20" i="11"/>
  <c r="BB24" i="11"/>
  <c r="BB28" i="11"/>
  <c r="BB32" i="11"/>
  <c r="BB36" i="11"/>
  <c r="AZ17" i="11"/>
  <c r="AZ23" i="11"/>
  <c r="AZ27" i="11"/>
  <c r="AZ29" i="11"/>
  <c r="AZ33" i="11"/>
  <c r="AZ37" i="11"/>
  <c r="BB17" i="11"/>
  <c r="BB19" i="11"/>
  <c r="BB21" i="11"/>
  <c r="BB23" i="11"/>
  <c r="BB25" i="11"/>
  <c r="BB27" i="11"/>
  <c r="BB29" i="11"/>
  <c r="BB31" i="11"/>
  <c r="BB33" i="11"/>
  <c r="BB35" i="11"/>
  <c r="BB37" i="11"/>
  <c r="BB39" i="11"/>
  <c r="BB15" i="11"/>
  <c r="BB11" i="11"/>
  <c r="BB14" i="11"/>
  <c r="BB10" i="11"/>
  <c r="C49" i="11" s="1"/>
  <c r="BB13" i="11"/>
  <c r="BB12" i="11"/>
  <c r="BB18" i="11"/>
  <c r="BB22" i="11"/>
  <c r="BB26" i="11"/>
  <c r="BB30" i="11"/>
  <c r="BB34" i="11"/>
  <c r="BB38" i="11"/>
  <c r="C48" i="11"/>
  <c r="AZ19" i="11"/>
  <c r="AZ21" i="11"/>
  <c r="AZ25" i="11"/>
  <c r="AZ31" i="11"/>
  <c r="AZ35" i="11"/>
  <c r="AZ39" i="11"/>
  <c r="AZ13" i="11"/>
  <c r="AZ14" i="11"/>
  <c r="AZ12" i="11"/>
  <c r="AZ15" i="11"/>
  <c r="AZ11" i="11"/>
  <c r="AZ10" i="11"/>
  <c r="C47" i="11" s="1"/>
  <c r="AZ16" i="11"/>
  <c r="AZ18" i="11"/>
  <c r="AZ20" i="11"/>
  <c r="AZ22" i="11"/>
  <c r="AZ24" i="11"/>
  <c r="AZ26" i="11"/>
  <c r="AZ28" i="11"/>
  <c r="AZ30" i="11"/>
  <c r="AZ32" i="11"/>
  <c r="AZ34" i="11"/>
  <c r="AZ36" i="11"/>
  <c r="AZ38" i="11"/>
  <c r="AZ17" i="9"/>
  <c r="AZ19" i="9"/>
  <c r="AZ21" i="9"/>
  <c r="AZ23" i="9"/>
  <c r="AZ25" i="9"/>
  <c r="AZ27" i="9"/>
  <c r="AZ29" i="9"/>
  <c r="AZ31" i="9"/>
  <c r="AZ33" i="9"/>
  <c r="AZ35" i="9"/>
  <c r="AZ37" i="9"/>
  <c r="AZ39" i="9"/>
  <c r="BB17" i="9"/>
  <c r="BB19" i="9"/>
  <c r="BB21" i="9"/>
  <c r="BB23" i="9"/>
  <c r="BB25" i="9"/>
  <c r="BB27" i="9"/>
  <c r="BB29" i="9"/>
  <c r="BB31" i="9"/>
  <c r="BB33" i="9"/>
  <c r="BB35" i="9"/>
  <c r="BB37" i="9"/>
  <c r="BB39" i="9"/>
  <c r="AZ16" i="9"/>
  <c r="AZ18" i="9"/>
  <c r="AZ20" i="9"/>
  <c r="AZ22" i="9"/>
  <c r="AZ24" i="9"/>
  <c r="AZ26" i="9"/>
  <c r="AZ28" i="9"/>
  <c r="AZ30" i="9"/>
  <c r="AZ32" i="9"/>
  <c r="AZ34" i="9"/>
  <c r="AZ36" i="9"/>
  <c r="AZ38" i="9"/>
  <c r="BB16" i="9"/>
  <c r="BB18" i="9"/>
  <c r="BB20" i="9"/>
  <c r="BB22" i="9"/>
  <c r="BB24" i="9"/>
  <c r="BB26" i="9"/>
  <c r="BB28" i="9"/>
  <c r="BB30" i="9"/>
  <c r="BB32" i="9"/>
  <c r="BB34" i="9"/>
  <c r="BB36" i="9"/>
  <c r="BB38" i="9"/>
  <c r="AZ20" i="6"/>
  <c r="AZ24" i="6"/>
  <c r="AZ30" i="6"/>
  <c r="AZ34" i="6"/>
  <c r="AZ36" i="6"/>
  <c r="BB15" i="6"/>
  <c r="BB11" i="6"/>
  <c r="BB13" i="6"/>
  <c r="BB12" i="6"/>
  <c r="BB14" i="6"/>
  <c r="BB10" i="6"/>
  <c r="C49" i="6" s="1"/>
  <c r="BB16" i="6"/>
  <c r="BB18" i="6"/>
  <c r="BB20" i="6"/>
  <c r="BB22" i="6"/>
  <c r="BB24" i="6"/>
  <c r="BB26" i="6"/>
  <c r="BB28" i="6"/>
  <c r="BB30" i="6"/>
  <c r="BB32" i="6"/>
  <c r="BB34" i="6"/>
  <c r="BB36" i="6"/>
  <c r="BB38" i="6"/>
  <c r="AZ18" i="6"/>
  <c r="AZ22" i="6"/>
  <c r="AZ28" i="6"/>
  <c r="AZ32" i="6"/>
  <c r="AZ38" i="6"/>
  <c r="AZ17" i="6"/>
  <c r="AZ19" i="6"/>
  <c r="AZ21" i="6"/>
  <c r="AZ23" i="6"/>
  <c r="AZ25" i="6"/>
  <c r="AZ27" i="6"/>
  <c r="AZ29" i="6"/>
  <c r="AZ31" i="6"/>
  <c r="AZ33" i="6"/>
  <c r="AZ35" i="6"/>
  <c r="AZ37" i="6"/>
  <c r="AZ39" i="6"/>
  <c r="AZ13" i="6"/>
  <c r="AZ11" i="6"/>
  <c r="AZ10" i="6"/>
  <c r="C47" i="6" s="1"/>
  <c r="AZ12" i="6"/>
  <c r="AZ15" i="6"/>
  <c r="AZ14" i="6"/>
  <c r="AZ16" i="6"/>
  <c r="AZ26" i="6"/>
  <c r="C46" i="6"/>
  <c r="BB17" i="6"/>
  <c r="BB19" i="6"/>
  <c r="BB21" i="6"/>
  <c r="BB23" i="6"/>
  <c r="BB25" i="6"/>
  <c r="BB27" i="6"/>
  <c r="BB29" i="6"/>
  <c r="BB31" i="6"/>
  <c r="BB33" i="6"/>
  <c r="BB35" i="6"/>
  <c r="BB37" i="6"/>
  <c r="BB39" i="6"/>
  <c r="AZ14" i="4"/>
  <c r="AZ15" i="4"/>
  <c r="AZ16" i="4"/>
  <c r="AZ22" i="4"/>
  <c r="AZ28" i="4"/>
  <c r="AZ36" i="4"/>
  <c r="BB20" i="4"/>
  <c r="BB26" i="4"/>
  <c r="BB28" i="4"/>
  <c r="BB30" i="4"/>
  <c r="BB32" i="4"/>
  <c r="BB34" i="4"/>
  <c r="BB36" i="4"/>
  <c r="BB38" i="4"/>
  <c r="AZ20" i="4"/>
  <c r="AZ24" i="4"/>
  <c r="AZ30" i="4"/>
  <c r="AZ38" i="4"/>
  <c r="BB16" i="4"/>
  <c r="BB22" i="4"/>
  <c r="C48" i="4"/>
  <c r="AZ17" i="4"/>
  <c r="AZ19" i="4"/>
  <c r="AZ21" i="4"/>
  <c r="AZ23" i="4"/>
  <c r="AZ25" i="4"/>
  <c r="AZ27" i="4"/>
  <c r="AZ29" i="4"/>
  <c r="AZ31" i="4"/>
  <c r="AZ33" i="4"/>
  <c r="AZ35" i="4"/>
  <c r="AZ37" i="4"/>
  <c r="AZ39" i="4"/>
  <c r="AZ18" i="4"/>
  <c r="AZ26" i="4"/>
  <c r="AZ32" i="4"/>
  <c r="AZ34" i="4"/>
  <c r="BB18" i="4"/>
  <c r="BB24" i="4"/>
  <c r="BB17" i="4"/>
  <c r="BB19" i="4"/>
  <c r="BB21" i="4"/>
  <c r="BB23" i="4"/>
  <c r="BB25" i="4"/>
  <c r="BB27" i="4"/>
  <c r="BB29" i="4"/>
  <c r="BB31" i="4"/>
  <c r="BB33" i="4"/>
  <c r="BB35" i="4"/>
  <c r="BB37" i="4"/>
  <c r="BB39" i="4"/>
  <c r="AZ15" i="7"/>
  <c r="AZ11" i="7"/>
  <c r="AZ14" i="7"/>
  <c r="AZ10" i="7"/>
  <c r="C47" i="7" s="1"/>
  <c r="AZ13" i="7"/>
  <c r="AZ12" i="7"/>
  <c r="AZ16" i="7"/>
  <c r="AZ18" i="7"/>
  <c r="AZ20" i="7"/>
  <c r="AZ22" i="7"/>
  <c r="AZ24" i="7"/>
  <c r="AZ26" i="7"/>
  <c r="AZ28" i="7"/>
  <c r="AZ30" i="7"/>
  <c r="AZ32" i="7"/>
  <c r="AZ34" i="7"/>
  <c r="AZ36" i="7"/>
  <c r="AZ38" i="7"/>
  <c r="BB39" i="7"/>
  <c r="BB12" i="7"/>
  <c r="BB15" i="7"/>
  <c r="BB11" i="7"/>
  <c r="BB14" i="7"/>
  <c r="BB10" i="7"/>
  <c r="C49" i="7" s="1"/>
  <c r="BB13" i="7"/>
  <c r="BB16" i="7"/>
  <c r="BB18" i="7"/>
  <c r="BB20" i="7"/>
  <c r="BB22" i="7"/>
  <c r="BB24" i="7"/>
  <c r="BB26" i="7"/>
  <c r="BB28" i="7"/>
  <c r="BB30" i="7"/>
  <c r="BB32" i="7"/>
  <c r="BB34" i="7"/>
  <c r="BB36" i="7"/>
  <c r="BB38" i="7"/>
  <c r="AZ39" i="7"/>
  <c r="C48" i="7"/>
  <c r="AZ17" i="7"/>
  <c r="AZ19" i="7"/>
  <c r="AZ21" i="7"/>
  <c r="AZ23" i="7"/>
  <c r="AZ25" i="7"/>
  <c r="AZ27" i="7"/>
  <c r="AZ29" i="7"/>
  <c r="AZ31" i="7"/>
  <c r="AZ33" i="7"/>
  <c r="AZ35" i="7"/>
  <c r="AZ37" i="7"/>
  <c r="BB40" i="7"/>
  <c r="BB17" i="7"/>
  <c r="BB19" i="7"/>
  <c r="BB21" i="7"/>
  <c r="BB23" i="7"/>
  <c r="BB25" i="7"/>
  <c r="BB27" i="7"/>
  <c r="BB29" i="7"/>
  <c r="BB31" i="7"/>
  <c r="BB33" i="7"/>
  <c r="BB35" i="7"/>
  <c r="BB37" i="7"/>
  <c r="AZ40" i="7"/>
  <c r="AZ20" i="8"/>
  <c r="AZ26" i="8"/>
  <c r="AZ36" i="8"/>
  <c r="BB16" i="8"/>
  <c r="BB17" i="8"/>
  <c r="BB19" i="8"/>
  <c r="BB21" i="8"/>
  <c r="BB23" i="8"/>
  <c r="BB25" i="8"/>
  <c r="BB27" i="8"/>
  <c r="BB29" i="8"/>
  <c r="BB31" i="8"/>
  <c r="BB33" i="8"/>
  <c r="BB35" i="8"/>
  <c r="BB37" i="8"/>
  <c r="BB39" i="8"/>
  <c r="AZ13" i="8"/>
  <c r="AZ14" i="8"/>
  <c r="AZ12" i="8"/>
  <c r="AZ10" i="8"/>
  <c r="C47" i="8" s="1"/>
  <c r="AZ15" i="8"/>
  <c r="AZ11" i="8"/>
  <c r="AZ16" i="8"/>
  <c r="AZ22" i="8"/>
  <c r="AZ28" i="8"/>
  <c r="AZ32" i="8"/>
  <c r="AZ38" i="8"/>
  <c r="BB14" i="8"/>
  <c r="BB10" i="8"/>
  <c r="C49" i="8" s="1"/>
  <c r="BB15" i="8"/>
  <c r="BB13" i="8"/>
  <c r="BB11" i="8"/>
  <c r="BB12" i="8"/>
  <c r="BB18" i="8"/>
  <c r="BB22" i="8"/>
  <c r="BB26" i="8"/>
  <c r="BB28" i="8"/>
  <c r="BB30" i="8"/>
  <c r="BB32" i="8"/>
  <c r="BB34" i="8"/>
  <c r="BB36" i="8"/>
  <c r="BB38" i="8"/>
  <c r="BB40" i="8"/>
  <c r="C48" i="8"/>
  <c r="AZ18" i="8"/>
  <c r="AZ24" i="8"/>
  <c r="AZ30" i="8"/>
  <c r="AZ34" i="8"/>
  <c r="AZ40" i="8"/>
  <c r="BB20" i="8"/>
  <c r="BB24" i="8"/>
  <c r="AZ17" i="8"/>
  <c r="AZ19" i="8"/>
  <c r="AZ21" i="8"/>
  <c r="AZ23" i="8"/>
  <c r="AZ25" i="8"/>
  <c r="AZ27" i="8"/>
  <c r="AZ29" i="8"/>
  <c r="AZ31" i="8"/>
  <c r="AZ33" i="8"/>
  <c r="AZ35" i="8"/>
  <c r="AZ37" i="8"/>
  <c r="AZ39" i="8"/>
  <c r="AZ19" i="12"/>
  <c r="AZ25" i="12"/>
  <c r="AZ29" i="12"/>
  <c r="AZ37" i="12"/>
  <c r="C49" i="12"/>
  <c r="BB16" i="12"/>
  <c r="BB18" i="12"/>
  <c r="BB20" i="12"/>
  <c r="BB22" i="12"/>
  <c r="BB24" i="12"/>
  <c r="BB26" i="12"/>
  <c r="BB28" i="12"/>
  <c r="BB30" i="12"/>
  <c r="BB32" i="12"/>
  <c r="BB34" i="12"/>
  <c r="BB36" i="12"/>
  <c r="BB38" i="12"/>
  <c r="BB40" i="12"/>
  <c r="C48" i="12"/>
  <c r="AZ17" i="12"/>
  <c r="AZ23" i="12"/>
  <c r="AZ31" i="12"/>
  <c r="AZ39" i="12"/>
  <c r="BB17" i="12"/>
  <c r="BB19" i="12"/>
  <c r="BB21" i="12"/>
  <c r="BB23" i="12"/>
  <c r="BB25" i="12"/>
  <c r="BB27" i="12"/>
  <c r="BB29" i="12"/>
  <c r="BB31" i="12"/>
  <c r="BB33" i="12"/>
  <c r="BB35" i="12"/>
  <c r="BB37" i="12"/>
  <c r="BB39" i="12"/>
  <c r="AZ21" i="12"/>
  <c r="AZ27" i="12"/>
  <c r="AZ33" i="12"/>
  <c r="AZ35" i="12"/>
  <c r="C47" i="12"/>
  <c r="AZ16" i="12"/>
  <c r="AZ18" i="12"/>
  <c r="AZ20" i="12"/>
  <c r="AZ22" i="12"/>
  <c r="AZ24" i="12"/>
  <c r="AZ26" i="12"/>
  <c r="AZ28" i="12"/>
  <c r="AZ30" i="12"/>
  <c r="AZ32" i="12"/>
  <c r="AZ34" i="12"/>
  <c r="AZ36" i="12"/>
  <c r="AZ38" i="12"/>
  <c r="AZ40" i="12"/>
  <c r="C46" i="12"/>
  <c r="AZ32" i="14"/>
  <c r="AZ16" i="14"/>
  <c r="AZ19" i="14"/>
  <c r="AZ23" i="14"/>
  <c r="AZ27" i="14"/>
  <c r="AZ31" i="14"/>
  <c r="AZ35" i="14"/>
  <c r="AZ40" i="14"/>
  <c r="BB19" i="14"/>
  <c r="AZ17" i="14"/>
  <c r="AZ21" i="14"/>
  <c r="AZ25" i="14"/>
  <c r="AZ29" i="14"/>
  <c r="AZ33" i="14"/>
  <c r="AZ37" i="14"/>
  <c r="BB20" i="14"/>
  <c r="BB16" i="14"/>
  <c r="BB17" i="14"/>
  <c r="AZ24" i="14"/>
  <c r="AZ36" i="14"/>
  <c r="BB22" i="14"/>
  <c r="AZ18" i="14"/>
  <c r="AZ22" i="14"/>
  <c r="AZ26" i="14"/>
  <c r="AZ30" i="14"/>
  <c r="AZ34" i="14"/>
  <c r="AZ38" i="14"/>
  <c r="BB21" i="14"/>
  <c r="BA40" i="1"/>
  <c r="AY40" i="1"/>
  <c r="BA39" i="1"/>
  <c r="AY39" i="1"/>
  <c r="BA38" i="1"/>
  <c r="AY38" i="1"/>
  <c r="BA37" i="1"/>
  <c r="AY37" i="1"/>
  <c r="BA36" i="1"/>
  <c r="AY36" i="1"/>
  <c r="BA35" i="1"/>
  <c r="AY35" i="1"/>
  <c r="BA34" i="1"/>
  <c r="AY34" i="1"/>
  <c r="BA33" i="1"/>
  <c r="AY33" i="1"/>
  <c r="BA32" i="1"/>
  <c r="AY32" i="1"/>
  <c r="BA31" i="1"/>
  <c r="AY31" i="1"/>
  <c r="BA30" i="1"/>
  <c r="AY30" i="1"/>
  <c r="BA29" i="1"/>
  <c r="AY29" i="1"/>
  <c r="BA28" i="1"/>
  <c r="AY28" i="1"/>
  <c r="BA27" i="1"/>
  <c r="AY27" i="1"/>
  <c r="BA26" i="1"/>
  <c r="AY26" i="1"/>
  <c r="BA25" i="1"/>
  <c r="AY25" i="1"/>
  <c r="BA24" i="1"/>
  <c r="AY24" i="1"/>
  <c r="BA23" i="1"/>
  <c r="AY23" i="1"/>
  <c r="BA22" i="1"/>
  <c r="AY22" i="1"/>
  <c r="BA21" i="1"/>
  <c r="AY21" i="1"/>
  <c r="BA20" i="1"/>
  <c r="AY20" i="1"/>
  <c r="BA19" i="1"/>
  <c r="AY19" i="1"/>
  <c r="BA18" i="1"/>
  <c r="AY18" i="1"/>
  <c r="BA17" i="1"/>
  <c r="AY17" i="1"/>
  <c r="BA16" i="1"/>
  <c r="AY16" i="1"/>
  <c r="BA15" i="1"/>
  <c r="AY15" i="1"/>
  <c r="BA14" i="1"/>
  <c r="AY14" i="1"/>
  <c r="BA13" i="1"/>
  <c r="AY13" i="1"/>
  <c r="BA12" i="1"/>
  <c r="AY12" i="1"/>
  <c r="BA11" i="1"/>
  <c r="AY11" i="1"/>
  <c r="BA10" i="1"/>
  <c r="AY10" i="1"/>
  <c r="BA40" i="5"/>
  <c r="BB15" i="4" s="1"/>
  <c r="AY40" i="5"/>
  <c r="AZ10" i="4" s="1"/>
  <c r="C47" i="4" s="1"/>
  <c r="BA39" i="5"/>
  <c r="BB13" i="4" s="1"/>
  <c r="AY39" i="5"/>
  <c r="BA38" i="5"/>
  <c r="AY38" i="5"/>
  <c r="BA37" i="5"/>
  <c r="AY37" i="5"/>
  <c r="BA36" i="5"/>
  <c r="AY36" i="5"/>
  <c r="BA35" i="5"/>
  <c r="AY35" i="5"/>
  <c r="BA34" i="5"/>
  <c r="AY34" i="5"/>
  <c r="BA33" i="5"/>
  <c r="AY33" i="5"/>
  <c r="BA32" i="5"/>
  <c r="AY32" i="5"/>
  <c r="BA31" i="5"/>
  <c r="AY31" i="5"/>
  <c r="BA30" i="5"/>
  <c r="AY30" i="5"/>
  <c r="BA29" i="5"/>
  <c r="AY29" i="5"/>
  <c r="BA28" i="5"/>
  <c r="AY28" i="5"/>
  <c r="BA27" i="5"/>
  <c r="AY27" i="5"/>
  <c r="BA26" i="5"/>
  <c r="AY26" i="5"/>
  <c r="BA25" i="5"/>
  <c r="AY25" i="5"/>
  <c r="BA24" i="5"/>
  <c r="AY24" i="5"/>
  <c r="BA23" i="5"/>
  <c r="AY23" i="5"/>
  <c r="BA22" i="5"/>
  <c r="AY22" i="5"/>
  <c r="BA21" i="5"/>
  <c r="AY21" i="5"/>
  <c r="BA20" i="5"/>
  <c r="AY20" i="5"/>
  <c r="BA19" i="5"/>
  <c r="AY19" i="5"/>
  <c r="BA18" i="5"/>
  <c r="AY18" i="5"/>
  <c r="BA17" i="5"/>
  <c r="AY17" i="5"/>
  <c r="BA16" i="5"/>
  <c r="AY16" i="5"/>
  <c r="BA15" i="5"/>
  <c r="AY15" i="5"/>
  <c r="BA14" i="5"/>
  <c r="AY14" i="5"/>
  <c r="BA13" i="5"/>
  <c r="AY13" i="5"/>
  <c r="BA12" i="5"/>
  <c r="AY12" i="5"/>
  <c r="BA11" i="5"/>
  <c r="AY11" i="5"/>
  <c r="BA10" i="5"/>
  <c r="AY10" i="5"/>
  <c r="BB12" i="4" l="1"/>
  <c r="AZ11" i="4"/>
  <c r="AZ13" i="4"/>
  <c r="BB10" i="4"/>
  <c r="C49" i="4" s="1"/>
  <c r="BB11" i="4"/>
  <c r="AZ12" i="4"/>
  <c r="BB14" i="4"/>
  <c r="BB18" i="1"/>
  <c r="BB24" i="1"/>
  <c r="BB30" i="1"/>
  <c r="BB36" i="1"/>
  <c r="AZ15" i="1"/>
  <c r="AZ11" i="1"/>
  <c r="AZ14" i="1"/>
  <c r="AZ10" i="1"/>
  <c r="C47" i="1" s="1"/>
  <c r="AZ13" i="1"/>
  <c r="AZ12" i="1"/>
  <c r="C46" i="1"/>
  <c r="AZ16" i="1"/>
  <c r="AZ18" i="1"/>
  <c r="AZ20" i="1"/>
  <c r="AZ22" i="1"/>
  <c r="AZ24" i="1"/>
  <c r="AZ26" i="1"/>
  <c r="AZ28" i="1"/>
  <c r="AZ30" i="1"/>
  <c r="AZ32" i="1"/>
  <c r="AZ34" i="1"/>
  <c r="AZ36" i="1"/>
  <c r="AZ38" i="1"/>
  <c r="AZ40" i="1"/>
  <c r="BB20" i="1"/>
  <c r="BB26" i="1"/>
  <c r="BB32" i="1"/>
  <c r="BB40" i="1"/>
  <c r="AZ17" i="1"/>
  <c r="AZ19" i="1"/>
  <c r="AZ21" i="1"/>
  <c r="AZ23" i="1"/>
  <c r="AZ25" i="1"/>
  <c r="AZ27" i="1"/>
  <c r="AZ29" i="1"/>
  <c r="AZ31" i="1"/>
  <c r="AZ33" i="1"/>
  <c r="AZ35" i="1"/>
  <c r="AZ37" i="1"/>
  <c r="AZ39" i="1"/>
  <c r="BB12" i="1"/>
  <c r="BB15" i="1"/>
  <c r="BB11" i="1"/>
  <c r="BB14" i="1"/>
  <c r="BB10" i="1"/>
  <c r="C49" i="1" s="1"/>
  <c r="BB13" i="1"/>
  <c r="C48" i="1"/>
  <c r="BB16" i="1"/>
  <c r="BB22" i="1"/>
  <c r="BB28" i="1"/>
  <c r="BB34" i="1"/>
  <c r="BB38" i="1"/>
  <c r="BB17" i="1"/>
  <c r="BB19" i="1"/>
  <c r="BB21" i="1"/>
  <c r="BB23" i="1"/>
  <c r="BB25" i="1"/>
  <c r="BB27" i="1"/>
  <c r="BB29" i="1"/>
  <c r="BB31" i="1"/>
  <c r="BB33" i="1"/>
  <c r="BB35" i="1"/>
  <c r="BB37" i="1"/>
  <c r="BB39" i="1"/>
  <c r="BB21" i="5"/>
  <c r="BB27" i="5"/>
  <c r="BB33" i="5"/>
  <c r="BB37" i="5"/>
  <c r="AZ16" i="5"/>
  <c r="BB14" i="5"/>
  <c r="BB10" i="5"/>
  <c r="C49" i="5" s="1"/>
  <c r="BB13" i="5"/>
  <c r="BB15" i="5"/>
  <c r="BB11" i="5"/>
  <c r="BB12" i="5"/>
  <c r="C48" i="5"/>
  <c r="BB16" i="5"/>
  <c r="BB18" i="5"/>
  <c r="BB22" i="5"/>
  <c r="BB26" i="5"/>
  <c r="AZ17" i="5"/>
  <c r="AZ19" i="5"/>
  <c r="AZ21" i="5"/>
  <c r="AZ23" i="5"/>
  <c r="AZ25" i="5"/>
  <c r="AZ27" i="5"/>
  <c r="AZ29" i="5"/>
  <c r="AZ31" i="5"/>
  <c r="AZ33" i="5"/>
  <c r="AZ35" i="5"/>
  <c r="AZ37" i="5"/>
  <c r="AZ39" i="5"/>
  <c r="BB19" i="5"/>
  <c r="BB25" i="5"/>
  <c r="BB31" i="5"/>
  <c r="BB35" i="5"/>
  <c r="AZ20" i="5"/>
  <c r="AZ22" i="5"/>
  <c r="AZ24" i="5"/>
  <c r="AZ26" i="5"/>
  <c r="AZ28" i="5"/>
  <c r="AZ30" i="5"/>
  <c r="AZ32" i="5"/>
  <c r="AZ34" i="5"/>
  <c r="AZ36" i="5"/>
  <c r="AZ38" i="5"/>
  <c r="AZ40" i="5"/>
  <c r="BB17" i="5"/>
  <c r="BB23" i="5"/>
  <c r="BB29" i="5"/>
  <c r="BB39" i="5"/>
  <c r="AZ13" i="5"/>
  <c r="AZ11" i="5"/>
  <c r="AZ12" i="5"/>
  <c r="AZ14" i="5"/>
  <c r="AZ10" i="5"/>
  <c r="C47" i="5" s="1"/>
  <c r="AZ15" i="5"/>
  <c r="C46" i="5"/>
  <c r="AZ18" i="5"/>
  <c r="BB20" i="5"/>
  <c r="BB24" i="5"/>
  <c r="BB28" i="5"/>
  <c r="BB30" i="5"/>
  <c r="BB32" i="5"/>
  <c r="BB34" i="5"/>
  <c r="BB36" i="5"/>
  <c r="BB38" i="5"/>
  <c r="BB40" i="5"/>
  <c r="AY11" i="10"/>
  <c r="AY12" i="10"/>
  <c r="AY13" i="10"/>
  <c r="AY14" i="10"/>
  <c r="AY15" i="10"/>
  <c r="AY16" i="10"/>
  <c r="AY17" i="10"/>
  <c r="AZ17" i="10" s="1"/>
  <c r="AY18" i="10"/>
  <c r="AY19" i="10"/>
  <c r="AY20" i="10"/>
  <c r="AY21" i="10"/>
  <c r="AZ21" i="10" s="1"/>
  <c r="AY22" i="10"/>
  <c r="AY23" i="10"/>
  <c r="AY24" i="10"/>
  <c r="AY25" i="10"/>
  <c r="AZ25" i="10" s="1"/>
  <c r="AY26" i="10"/>
  <c r="AY27" i="10"/>
  <c r="AY28" i="10"/>
  <c r="AY29" i="10"/>
  <c r="AZ29" i="10" s="1"/>
  <c r="AY30" i="10"/>
  <c r="AY31" i="10"/>
  <c r="AY32" i="10"/>
  <c r="AY33" i="10"/>
  <c r="AZ33" i="10" s="1"/>
  <c r="AY34" i="10"/>
  <c r="AY35" i="10"/>
  <c r="AY36" i="10"/>
  <c r="AY37" i="10"/>
  <c r="AZ37" i="10" s="1"/>
  <c r="AY38" i="10"/>
  <c r="AY39" i="10"/>
  <c r="AY40" i="10"/>
  <c r="AY10" i="10"/>
  <c r="BA40" i="10"/>
  <c r="BA39" i="10"/>
  <c r="BA38" i="10"/>
  <c r="BA37" i="10"/>
  <c r="BA36" i="10"/>
  <c r="BA35" i="10"/>
  <c r="BA34" i="10"/>
  <c r="BA33" i="10"/>
  <c r="BA32" i="10"/>
  <c r="BA31" i="10"/>
  <c r="BA30" i="10"/>
  <c r="BA29" i="10"/>
  <c r="BA28" i="10"/>
  <c r="BA27" i="10"/>
  <c r="BA26" i="10"/>
  <c r="BA25" i="10"/>
  <c r="BA24" i="10"/>
  <c r="BA23" i="10"/>
  <c r="BA22" i="10"/>
  <c r="BA21" i="10"/>
  <c r="BA20" i="10"/>
  <c r="BA19" i="10"/>
  <c r="BA18" i="10"/>
  <c r="BA17" i="10"/>
  <c r="BA16" i="10"/>
  <c r="BA15" i="10"/>
  <c r="BA14" i="10"/>
  <c r="BA13" i="10"/>
  <c r="BA12" i="10"/>
  <c r="BA11" i="10"/>
  <c r="BA10" i="10"/>
  <c r="AZ15" i="9" l="1"/>
  <c r="AZ13" i="9"/>
  <c r="AZ10" i="9"/>
  <c r="C47" i="9" s="1"/>
  <c r="AZ11" i="9"/>
  <c r="AZ14" i="9"/>
  <c r="AZ12" i="9"/>
  <c r="BB15" i="9"/>
  <c r="BB13" i="9"/>
  <c r="BB11" i="9"/>
  <c r="BB12" i="9"/>
  <c r="BB14" i="9"/>
  <c r="BB10" i="9"/>
  <c r="C49" i="9" s="1"/>
  <c r="BB17" i="10"/>
  <c r="BB21" i="10"/>
  <c r="BB25" i="10"/>
  <c r="BB29" i="10"/>
  <c r="BB33" i="10"/>
  <c r="BB37" i="10"/>
  <c r="AZ14" i="10"/>
  <c r="AZ10" i="10"/>
  <c r="AZ13" i="10"/>
  <c r="AZ15" i="10"/>
  <c r="AZ11" i="10"/>
  <c r="AZ12" i="10"/>
  <c r="BB15" i="10"/>
  <c r="BB11" i="10"/>
  <c r="BB14" i="10"/>
  <c r="BB10" i="10"/>
  <c r="BB12" i="10"/>
  <c r="BB13" i="10"/>
  <c r="BB18" i="10"/>
  <c r="BB22" i="10"/>
  <c r="C48" i="10"/>
  <c r="BB26" i="10"/>
  <c r="C49" i="10" s="1"/>
  <c r="BB30" i="10"/>
  <c r="BB34" i="10"/>
  <c r="BB38" i="10"/>
  <c r="AZ40" i="10"/>
  <c r="AZ36" i="10"/>
  <c r="AZ32" i="10"/>
  <c r="AZ28" i="10"/>
  <c r="AZ24" i="10"/>
  <c r="AZ20" i="10"/>
  <c r="AZ16" i="10"/>
  <c r="BB19" i="10"/>
  <c r="BB23" i="10"/>
  <c r="BB27" i="10"/>
  <c r="BB31" i="10"/>
  <c r="BB35" i="10"/>
  <c r="BB39" i="10"/>
  <c r="AZ39" i="10"/>
  <c r="AZ35" i="10"/>
  <c r="AZ31" i="10"/>
  <c r="AZ27" i="10"/>
  <c r="AZ23" i="10"/>
  <c r="AZ19" i="10"/>
  <c r="BB16" i="10"/>
  <c r="BB20" i="10"/>
  <c r="BB24" i="10"/>
  <c r="BB28" i="10"/>
  <c r="BB32" i="10"/>
  <c r="BB36" i="10"/>
  <c r="BB40" i="10"/>
  <c r="AZ38" i="10"/>
  <c r="AZ34" i="10"/>
  <c r="AZ30" i="10"/>
  <c r="C46" i="10"/>
  <c r="AZ26" i="10"/>
  <c r="C47" i="10" s="1"/>
  <c r="AZ22" i="10"/>
  <c r="AZ18" i="10"/>
  <c r="BA19" i="16"/>
  <c r="C48" i="16" s="1"/>
  <c r="BA18" i="16"/>
  <c r="BA17" i="16"/>
  <c r="BA16" i="16"/>
  <c r="BA15" i="16"/>
  <c r="BA14" i="16"/>
  <c r="BA13" i="16"/>
  <c r="AY19" i="16"/>
  <c r="AY18" i="16"/>
  <c r="AY17" i="16"/>
  <c r="AY16" i="16"/>
  <c r="AY15" i="16"/>
  <c r="AY14" i="16"/>
  <c r="AZ17" i="16" s="1"/>
  <c r="AY13" i="16"/>
  <c r="BC44" i="16"/>
  <c r="BA40" i="16"/>
  <c r="AY40" i="16"/>
  <c r="BA39" i="16"/>
  <c r="AY39" i="16"/>
  <c r="BA38" i="16"/>
  <c r="AY38" i="16"/>
  <c r="AZ40" i="16" s="1"/>
  <c r="AY37" i="16"/>
  <c r="AY36" i="16"/>
  <c r="AY35" i="16"/>
  <c r="AY34" i="16"/>
  <c r="AY33" i="16"/>
  <c r="AY32" i="16"/>
  <c r="BA37" i="16"/>
  <c r="BA36" i="16"/>
  <c r="BA35" i="16"/>
  <c r="BA34" i="16"/>
  <c r="BA33" i="16"/>
  <c r="BA32" i="16"/>
  <c r="BA31" i="16"/>
  <c r="AY31" i="16"/>
  <c r="BA30" i="16"/>
  <c r="AY30" i="16"/>
  <c r="AZ35" i="16" s="1"/>
  <c r="BA29" i="16"/>
  <c r="AY29" i="16"/>
  <c r="BA28" i="16"/>
  <c r="AY28" i="16"/>
  <c r="BA27" i="16"/>
  <c r="AY27" i="16"/>
  <c r="BA26" i="16"/>
  <c r="AY26" i="16"/>
  <c r="AZ27" i="16" s="1"/>
  <c r="BA25" i="16"/>
  <c r="AY25" i="16"/>
  <c r="BA24" i="16"/>
  <c r="AY24" i="16"/>
  <c r="BA23" i="16"/>
  <c r="AY23" i="16"/>
  <c r="BA22" i="16"/>
  <c r="AY22" i="16"/>
  <c r="AZ23" i="16" s="1"/>
  <c r="BA21" i="16"/>
  <c r="AY21" i="16"/>
  <c r="BA20" i="16"/>
  <c r="AY20" i="16"/>
  <c r="BA12" i="16"/>
  <c r="AY12" i="16"/>
  <c r="BA11" i="16"/>
  <c r="AY11" i="16"/>
  <c r="BA10" i="16"/>
  <c r="AY10" i="16"/>
  <c r="AY6" i="16"/>
  <c r="AB6" i="16"/>
  <c r="E6" i="16"/>
  <c r="AY5" i="16"/>
  <c r="AB5" i="16"/>
  <c r="E5" i="16"/>
  <c r="BB31" i="16"/>
  <c r="E5" i="1"/>
  <c r="AB5" i="1"/>
  <c r="AB5" i="4"/>
  <c r="E5" i="4"/>
  <c r="AY6" i="1"/>
  <c r="AY6" i="4"/>
  <c r="AY6" i="5"/>
  <c r="AY6" i="6"/>
  <c r="AY6" i="7"/>
  <c r="AY6" i="8"/>
  <c r="AY6" i="9"/>
  <c r="AY6" i="10"/>
  <c r="AY6" i="11"/>
  <c r="AY6" i="12"/>
  <c r="AY6" i="13"/>
  <c r="AB6" i="1"/>
  <c r="E6" i="1"/>
  <c r="AB6" i="4"/>
  <c r="E6" i="4"/>
  <c r="AB6" i="5"/>
  <c r="E6" i="5"/>
  <c r="AB6" i="6"/>
  <c r="E6" i="6"/>
  <c r="AB6" i="7"/>
  <c r="E6" i="7"/>
  <c r="AB6" i="8"/>
  <c r="E6" i="8"/>
  <c r="AB6" i="9"/>
  <c r="E6" i="9"/>
  <c r="AB6" i="10"/>
  <c r="E6" i="10"/>
  <c r="AB6" i="11"/>
  <c r="E6" i="11"/>
  <c r="AB6" i="12"/>
  <c r="E6" i="12"/>
  <c r="AB6" i="13"/>
  <c r="E6" i="13"/>
  <c r="AY5" i="1"/>
  <c r="AY5" i="4"/>
  <c r="AY5" i="5"/>
  <c r="AB5" i="5"/>
  <c r="E5" i="5"/>
  <c r="AY5" i="6"/>
  <c r="AB5" i="6"/>
  <c r="E5" i="6"/>
  <c r="AY5" i="7"/>
  <c r="AB5" i="7"/>
  <c r="E5" i="7"/>
  <c r="AY5" i="8"/>
  <c r="AB5" i="8"/>
  <c r="E5" i="8"/>
  <c r="AY5" i="9"/>
  <c r="AB5" i="9"/>
  <c r="E5" i="9"/>
  <c r="AY5" i="10"/>
  <c r="AB5" i="10"/>
  <c r="E5" i="10"/>
  <c r="AY5" i="11"/>
  <c r="AB5" i="11"/>
  <c r="E5" i="11"/>
  <c r="AY5" i="12"/>
  <c r="AB5" i="12"/>
  <c r="E5" i="12"/>
  <c r="AY5" i="13"/>
  <c r="AB5" i="13"/>
  <c r="E5" i="13"/>
  <c r="AY6" i="14"/>
  <c r="AB6" i="14"/>
  <c r="E6" i="14"/>
  <c r="AY5" i="14"/>
  <c r="AB5" i="14"/>
  <c r="E5" i="14"/>
  <c r="BC44" i="14"/>
  <c r="BC42" i="13"/>
  <c r="BC45" i="12"/>
  <c r="BC44" i="11"/>
  <c r="BC45" i="10"/>
  <c r="BC44" i="9"/>
  <c r="BC45" i="8"/>
  <c r="BC45" i="7"/>
  <c r="BC44" i="6"/>
  <c r="BC45" i="5"/>
  <c r="BC45" i="4"/>
  <c r="BC45" i="1"/>
  <c r="AZ20" i="16"/>
  <c r="AZ21" i="16"/>
  <c r="AZ31" i="16"/>
  <c r="AZ39" i="16"/>
  <c r="AZ34" i="16" l="1"/>
  <c r="BB23" i="16"/>
  <c r="BB27" i="16"/>
  <c r="AZ36" i="16"/>
  <c r="AZ24" i="16"/>
  <c r="AZ29" i="16"/>
  <c r="AZ26" i="16"/>
  <c r="AZ32" i="16"/>
  <c r="AZ33" i="16"/>
  <c r="AZ22" i="16"/>
  <c r="BB24" i="16"/>
  <c r="AZ30" i="16"/>
  <c r="BB18" i="16"/>
  <c r="AZ28" i="16"/>
  <c r="BB25" i="16"/>
  <c r="BB29" i="16"/>
  <c r="BB36" i="16"/>
  <c r="AZ37" i="16"/>
  <c r="AZ16" i="16"/>
  <c r="BB26" i="16"/>
  <c r="BB30" i="16"/>
  <c r="AZ18" i="16"/>
  <c r="AZ25" i="16"/>
  <c r="AZ19" i="16"/>
  <c r="C47" i="16" s="1"/>
  <c r="C46" i="16"/>
  <c r="BB17" i="16"/>
  <c r="AZ38" i="16"/>
  <c r="BB21" i="16"/>
  <c r="BB20" i="16"/>
  <c r="BB22" i="16"/>
  <c r="BB28" i="16"/>
  <c r="BB32" i="16"/>
  <c r="BB35" i="16"/>
  <c r="BB33" i="16"/>
  <c r="BB34" i="16"/>
  <c r="BB40" i="16"/>
  <c r="BB37" i="16"/>
  <c r="BB39" i="16"/>
  <c r="BB38" i="16"/>
  <c r="BB16" i="16"/>
  <c r="BB19" i="16"/>
  <c r="C49" i="16" s="1"/>
</calcChain>
</file>

<file path=xl/sharedStrings.xml><?xml version="1.0" encoding="utf-8"?>
<sst xmlns="http://schemas.openxmlformats.org/spreadsheetml/2006/main" count="2185" uniqueCount="68">
  <si>
    <t>day</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</si>
  <si>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</si>
  <si>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</si>
  <si>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</si>
  <si>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</si>
  <si>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</si>
  <si>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</si>
  <si>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</si>
  <si>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</si>
  <si>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</si>
  <si>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</si>
  <si>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</si>
  <si>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</si>
  <si>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</si>
  <si>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</si>
  <si>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</si>
  <si>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</si>
  <si>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</si>
  <si>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</si>
  <si>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</si>
  <si>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</si>
  <si>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</si>
  <si>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</si>
  <si>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</si>
  <si>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23-00</t>
  </si>
  <si>
    <t>day/hours</t>
  </si>
  <si>
    <t>Hours of Work in 24-hrs period</t>
  </si>
  <si>
    <t>Hours of Rest in 24-hrs period</t>
  </si>
  <si>
    <t>Comments</t>
  </si>
  <si>
    <t>SEAFARERS FAMILY NAME:</t>
  </si>
  <si>
    <t>SEAFARERS FIRST NAME:</t>
  </si>
  <si>
    <t>RANK:</t>
  </si>
  <si>
    <t>FILE:</t>
  </si>
  <si>
    <t>ZAKOS_DK_1029384756.xlsx</t>
  </si>
  <si>
    <t>YEAR:</t>
  </si>
  <si>
    <t>MONTH:</t>
  </si>
  <si>
    <t>WATCHKEEPER:</t>
  </si>
  <si>
    <t>CURRENT DAY:</t>
  </si>
  <si>
    <t>PRINT DATE:</t>
  </si>
  <si>
    <t>Rest in 7 days:</t>
  </si>
  <si>
    <t>Rest in 24 hours:</t>
  </si>
  <si>
    <t>Hours of Rest in 7 days period</t>
  </si>
  <si>
    <t>JANUARY</t>
  </si>
  <si>
    <t>FEBRUARY</t>
  </si>
  <si>
    <t>MARCH</t>
  </si>
  <si>
    <t>APRIL</t>
  </si>
  <si>
    <t>MAY</t>
  </si>
  <si>
    <t>JUNE</t>
  </si>
  <si>
    <t>JULY</t>
  </si>
  <si>
    <t>AUGUST</t>
  </si>
  <si>
    <t>SEPTEMBER</t>
  </si>
  <si>
    <t>OCTOBER</t>
  </si>
  <si>
    <t>NOVEMBER</t>
  </si>
  <si>
    <t>DECEMBER</t>
  </si>
  <si>
    <t>Hours of Work in 7 days period</t>
  </si>
  <si>
    <t>Please mark periods of work with "w", periods of rest, as per MLC Reg 2.3 - art. 6 with "r", periods of rest over 2 periods in 24 with "n"</t>
  </si>
  <si>
    <t>w</t>
  </si>
  <si>
    <t>r</t>
  </si>
  <si>
    <t>n</t>
  </si>
  <si>
    <t>Work in 24 hours</t>
  </si>
  <si>
    <t>Work in 7 days</t>
  </si>
  <si>
    <r>
      <rPr>
        <b/>
        <u/>
        <sz val="11"/>
        <color theme="1"/>
        <rFont val="Calibri"/>
        <family val="2"/>
        <scheme val="minor"/>
      </rPr>
      <t>Note</t>
    </r>
    <r>
      <rPr>
        <sz val="11"/>
        <color theme="1"/>
        <rFont val="Calibri"/>
        <family val="2"/>
        <scheme val="minor"/>
      </rPr>
      <t>: Hours of rest may be divided into no more than two periods, one of which shall be at least six hours in length, and the interval between consecutive periods of rest shall not exceed 14 hours.</t>
    </r>
  </si>
  <si>
    <t>The information contained on MCI MLC working and rest hours’ tool is a guidance document only. Maritime Cook Islands assumes no responsibility for errors or omissions in the content of the excel tool.
In no event, shall MCI be liable for any direct or indirect misuse of the excel file, negligence or non-compliance with the relevant regulations.</t>
  </si>
  <si>
    <t>yes</t>
  </si>
  <si>
    <t>SURNAME</t>
  </si>
  <si>
    <t>NAME</t>
  </si>
  <si>
    <t>RANK</t>
  </si>
  <si>
    <t>M/V XXXXXXXXX MLC Work and rest hours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</si>
</sst>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3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s>
  <cellStyleXfs count="1">
    <xf numFmtId="0" fontId="0" fillId="0" borderId="0"/>
  </cellStyleXfs>
  <cellXfs count="110">
    <xf numFmtId="0" fontId="0" fillId="0" borderId="0" xfId="0"/>
    <xf numFmtId="0" fontId="0" fillId="0" borderId="0" xfId="0"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xf>
    <xf numFmtId="0" fontId="0" fillId="0" borderId="10"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Alignment="1"/>
    <xf numFmtId="0" fontId="0" fillId="0" borderId="0" xfId="0" applyBorder="1"/>
    <xf numFmtId="0" fontId="0" fillId="0" borderId="0" xfId="0" quotePrefix="1" applyAlignment="1">
      <alignment horizontal="right"/>
    </xf>
    <xf numFmtId="0" fontId="0" fillId="0" borderId="0" xfId="0" applyAlignment="1">
      <alignment horizontal="left"/>
    </xf>
    <xf numFmtId="14" fontId="2" fillId="0" borderId="0" xfId="0" applyNumberFormat="1" applyFont="1" applyAlignment="1">
      <alignment horizontal="left"/>
    </xf>
    <xf numFmtId="0" fontId="1" fillId="0" borderId="0" xfId="0" applyFont="1" applyAlignment="1">
      <alignment horizontal="left"/>
    </xf>
    <xf numFmtId="0" fontId="0" fillId="0" borderId="14" xfId="0" applyBorder="1" applyAlignment="1">
      <alignment horizontal="center"/>
    </xf>
    <xf numFmtId="0" fontId="1" fillId="2" borderId="10" xfId="0" applyFont="1" applyFill="1" applyBorder="1"/>
    <xf numFmtId="0" fontId="4" fillId="2" borderId="10" xfId="0" applyFont="1" applyFill="1" applyBorder="1" applyAlignment="1">
      <alignment horizontal="left"/>
    </xf>
    <xf numFmtId="0" fontId="0" fillId="2" borderId="6" xfId="0" applyFill="1" applyBorder="1" applyAlignment="1">
      <alignment horizontal="center" vertical="center"/>
    </xf>
    <xf numFmtId="0" fontId="0" fillId="0" borderId="0" xfId="0" applyFill="1" applyBorder="1"/>
    <xf numFmtId="0" fontId="4" fillId="0" borderId="0" xfId="0" applyFont="1" applyFill="1" applyBorder="1" applyAlignment="1"/>
    <xf numFmtId="0" fontId="1" fillId="0" borderId="0" xfId="0" applyFont="1" applyFill="1" applyBorder="1" applyAlignment="1"/>
    <xf numFmtId="0" fontId="0" fillId="2" borderId="14" xfId="0" applyFill="1" applyBorder="1" applyAlignment="1">
      <alignment horizontal="center" vertical="center"/>
    </xf>
    <xf numFmtId="0" fontId="0" fillId="0" borderId="0" xfId="0" applyBorder="1" applyAlignment="1">
      <alignment horizontal="center"/>
    </xf>
    <xf numFmtId="14" fontId="4" fillId="0" borderId="0" xfId="0" applyNumberFormat="1" applyFont="1" applyBorder="1"/>
    <xf numFmtId="0" fontId="0" fillId="0" borderId="0" xfId="0" applyFill="1" applyBorder="1" applyAlignment="1">
      <alignment horizontal="center" vertical="center"/>
    </xf>
    <xf numFmtId="0" fontId="0" fillId="0" borderId="16" xfId="0" applyBorder="1" applyAlignment="1">
      <alignment horizontal="center"/>
    </xf>
    <xf numFmtId="0" fontId="0" fillId="2" borderId="17" xfId="0" applyFill="1" applyBorder="1" applyAlignment="1">
      <alignment horizontal="center" vertical="center"/>
    </xf>
    <xf numFmtId="0" fontId="0" fillId="0" borderId="18" xfId="0" applyBorder="1" applyAlignment="1">
      <alignment horizontal="center"/>
    </xf>
    <xf numFmtId="0" fontId="0" fillId="0" borderId="0" xfId="0" applyFill="1" applyBorder="1" applyAlignment="1">
      <alignment horizontal="center"/>
    </xf>
    <xf numFmtId="0" fontId="0" fillId="0" borderId="0" xfId="0" applyFill="1"/>
    <xf numFmtId="0" fontId="0" fillId="0" borderId="0" xfId="0" applyAlignment="1">
      <alignment horizontal="center"/>
    </xf>
    <xf numFmtId="0" fontId="0" fillId="0" borderId="0" xfId="0" applyFont="1" applyAlignment="1">
      <alignment horizontal="left"/>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0" borderId="0" xfId="0" quotePrefix="1" applyAlignment="1">
      <alignment horizontal="left"/>
    </xf>
    <xf numFmtId="0" fontId="0" fillId="3" borderId="25" xfId="0" applyFill="1" applyBorder="1" applyAlignment="1">
      <alignment horizontal="center"/>
    </xf>
    <xf numFmtId="0" fontId="0" fillId="3" borderId="10" xfId="0" applyFill="1"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xf>
    <xf numFmtId="0" fontId="0" fillId="2" borderId="12"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0" xfId="0" applyFont="1" applyAlignment="1">
      <alignment horizontal="left"/>
    </xf>
    <xf numFmtId="0" fontId="0" fillId="0" borderId="2" xfId="0" applyBorder="1" applyAlignment="1">
      <alignment horizontal="center" vertical="center"/>
    </xf>
    <xf numFmtId="0" fontId="0" fillId="0" borderId="0" xfId="0" applyAlignment="1">
      <alignment horizontal="center"/>
    </xf>
    <xf numFmtId="14" fontId="4" fillId="0" borderId="7" xfId="0" applyNumberFormat="1" applyFont="1" applyBorder="1" applyAlignment="1">
      <alignment horizontal="center"/>
    </xf>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14" fontId="4" fillId="0" borderId="15" xfId="0" applyNumberFormat="1" applyFont="1" applyBorder="1" applyAlignment="1">
      <alignment horizontal="center"/>
    </xf>
    <xf numFmtId="14" fontId="4" fillId="0" borderId="0" xfId="0" applyNumberFormat="1" applyFont="1" applyBorder="1" applyAlignment="1">
      <alignment horizontal="center"/>
    </xf>
    <xf numFmtId="0" fontId="0" fillId="0" borderId="0" xfId="0" applyFont="1" applyAlignment="1">
      <alignment horizontal="center"/>
    </xf>
    <xf numFmtId="0" fontId="1" fillId="0" borderId="0" xfId="0" applyFont="1" applyAlignment="1">
      <alignment horizontal="center"/>
    </xf>
    <xf numFmtId="14" fontId="4" fillId="0" borderId="16" xfId="0" applyNumberFormat="1" applyFont="1" applyBorder="1" applyAlignment="1">
      <alignment horizontal="center"/>
    </xf>
    <xf numFmtId="0" fontId="0" fillId="2" borderId="1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0" borderId="0" xfId="0" applyAlignment="1">
      <alignment horizontal="center"/>
    </xf>
    <xf numFmtId="0" fontId="0" fillId="0" borderId="0" xfId="0" applyAlignment="1">
      <alignment horizontal="center"/>
    </xf>
    <xf numFmtId="0" fontId="0" fillId="2" borderId="20" xfId="0" applyFill="1" applyBorder="1"/>
    <xf numFmtId="0" fontId="0" fillId="2" borderId="21" xfId="0" applyFill="1" applyBorder="1"/>
    <xf numFmtId="0" fontId="0" fillId="2" borderId="27" xfId="0" applyFill="1" applyBorder="1"/>
    <xf numFmtId="0" fontId="0" fillId="2" borderId="27" xfId="0"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0" xfId="0" applyFont="1" applyAlignment="1">
      <alignment horizontal="left"/>
    </xf>
    <xf numFmtId="0" fontId="0" fillId="0" borderId="0" xfId="0" applyAlignment="1">
      <alignment horizontal="center"/>
    </xf>
    <xf numFmtId="0" fontId="0" fillId="0" borderId="17" xfId="0" applyBorder="1" applyAlignment="1">
      <alignment horizontal="center"/>
    </xf>
    <xf numFmtId="0" fontId="0" fillId="2" borderId="32" xfId="0" applyFill="1" applyBorder="1" applyAlignment="1" applyProtection="1">
      <alignment horizontal="center" vertical="center"/>
      <protection locked="0"/>
    </xf>
    <xf numFmtId="0" fontId="0" fillId="4" borderId="25" xfId="0" applyFill="1" applyBorder="1" applyAlignment="1">
      <alignment horizontal="center"/>
    </xf>
    <xf numFmtId="0" fontId="0" fillId="4" borderId="10" xfId="0" applyFill="1" applyBorder="1" applyAlignment="1">
      <alignment horizontal="center"/>
    </xf>
    <xf numFmtId="0" fontId="0" fillId="4" borderId="17" xfId="0" applyFill="1" applyBorder="1" applyAlignment="1">
      <alignment horizontal="center"/>
    </xf>
    <xf numFmtId="0" fontId="0" fillId="4" borderId="6" xfId="0"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lignment horizontal="left"/>
    </xf>
    <xf numFmtId="0" fontId="4" fillId="0" borderId="0" xfId="0" applyFont="1" applyFill="1" applyBorder="1" applyAlignment="1">
      <alignment horizontal="left"/>
    </xf>
    <xf numFmtId="0" fontId="2" fillId="0" borderId="0" xfId="0" applyFont="1" applyFill="1" applyBorder="1" applyAlignment="1">
      <alignment horizontal="left"/>
    </xf>
    <xf numFmtId="0" fontId="5" fillId="0" borderId="0" xfId="0" applyFont="1" applyFill="1" applyBorder="1" applyAlignment="1">
      <alignment horizontal="right"/>
    </xf>
    <xf numFmtId="0" fontId="0" fillId="0" borderId="0" xfId="0" quotePrefix="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0" fillId="0" borderId="11" xfId="0" applyBorder="1" applyAlignment="1">
      <alignment horizontal="center" vertical="center"/>
    </xf>
    <xf numFmtId="0" fontId="0" fillId="0" borderId="0" xfId="0" applyFont="1" applyAlignment="1">
      <alignment horizontal="left"/>
    </xf>
    <xf numFmtId="0" fontId="3" fillId="0" borderId="0" xfId="0" applyFont="1" applyAlignment="1">
      <alignment horizontal="center"/>
    </xf>
    <xf numFmtId="0" fontId="6" fillId="0" borderId="0" xfId="0" applyFont="1" applyAlignment="1">
      <alignment horizontal="left"/>
    </xf>
    <xf numFmtId="0" fontId="4" fillId="2" borderId="0" xfId="0" applyFont="1" applyFill="1" applyAlignment="1">
      <alignment horizontal="center"/>
    </xf>
    <xf numFmtId="0" fontId="6" fillId="0" borderId="0"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quotePrefix="1" applyNumberFormat="1" applyBorder="1" applyAlignment="1">
      <alignment horizontal="center" vertical="center"/>
    </xf>
    <xf numFmtId="0" fontId="0" fillId="0" borderId="29" xfId="0" applyNumberFormat="1" applyBorder="1" applyAlignment="1">
      <alignment horizontal="center" vertical="center"/>
    </xf>
  </cellXfs>
  <cellStyles count="1">
    <cellStyle name="Normal" xfId="0" builtinId="0"/>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408213</xdr:colOff>
      <xdr:row>0</xdr:row>
      <xdr:rowOff>136071</xdr:rowOff>
    </xdr:from>
    <xdr:to>
      <xdr:col>54</xdr:col>
      <xdr:colOff>1480184</xdr:colOff>
      <xdr:row>3</xdr:row>
      <xdr:rowOff>108766</xdr:rowOff>
    </xdr:to>
    <xdr:pic>
      <xdr:nvPicPr>
        <xdr:cNvPr id="2" name="Picture 2" descr="MCI-News-Header-600p-trans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136071"/>
          <a:ext cx="3194685" cy="5441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52</xdr:col>
      <xdr:colOff>421822</xdr:colOff>
      <xdr:row>1</xdr:row>
      <xdr:rowOff>0</xdr:rowOff>
    </xdr:from>
    <xdr:to>
      <xdr:col>54</xdr:col>
      <xdr:colOff>1495063</xdr:colOff>
      <xdr:row>3</xdr:row>
      <xdr:rowOff>165735</xdr:rowOff>
    </xdr:to>
    <xdr:pic>
      <xdr:nvPicPr>
        <xdr:cNvPr id="2" name="Picture 2" descr="MCI-News-Header-600p-transp">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1" y="190500"/>
          <a:ext cx="3194685" cy="54419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52</xdr:col>
      <xdr:colOff>394607</xdr:colOff>
      <xdr:row>0</xdr:row>
      <xdr:rowOff>176893</xdr:rowOff>
    </xdr:from>
    <xdr:to>
      <xdr:col>54</xdr:col>
      <xdr:colOff>1470388</xdr:colOff>
      <xdr:row>3</xdr:row>
      <xdr:rowOff>149588</xdr:rowOff>
    </xdr:to>
    <xdr:pic>
      <xdr:nvPicPr>
        <xdr:cNvPr id="2" name="Picture 2" descr="MCI-News-Header-600p-transp">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27036" y="176893"/>
          <a:ext cx="3194685" cy="5441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52</xdr:col>
      <xdr:colOff>381000</xdr:colOff>
      <xdr:row>0</xdr:row>
      <xdr:rowOff>163285</xdr:rowOff>
    </xdr:from>
    <xdr:to>
      <xdr:col>54</xdr:col>
      <xdr:colOff>1454241</xdr:colOff>
      <xdr:row>3</xdr:row>
      <xdr:rowOff>139790</xdr:rowOff>
    </xdr:to>
    <xdr:pic>
      <xdr:nvPicPr>
        <xdr:cNvPr id="2" name="Picture 2" descr="MCI-News-Header-600p-transp">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13429" y="163285"/>
          <a:ext cx="3194685" cy="54419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52</xdr:col>
      <xdr:colOff>421821</xdr:colOff>
      <xdr:row>1</xdr:row>
      <xdr:rowOff>0</xdr:rowOff>
    </xdr:from>
    <xdr:to>
      <xdr:col>54</xdr:col>
      <xdr:colOff>1495062</xdr:colOff>
      <xdr:row>3</xdr:row>
      <xdr:rowOff>165735</xdr:rowOff>
    </xdr:to>
    <xdr:pic>
      <xdr:nvPicPr>
        <xdr:cNvPr id="2" name="Picture 2" descr="MCI-News-Header-600p-transp">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0" y="190500"/>
          <a:ext cx="3194685" cy="54419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1438092</xdr:colOff>
      <xdr:row>3</xdr:row>
      <xdr:rowOff>149588</xdr:rowOff>
    </xdr:to>
    <xdr:pic>
      <xdr:nvPicPr>
        <xdr:cNvPr id="2" name="Picture 2" descr="MCI-News-Header-600p-transp">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076713" y="176893"/>
          <a:ext cx="3194685" cy="544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1438092</xdr:colOff>
      <xdr:row>3</xdr:row>
      <xdr:rowOff>149588</xdr:rowOff>
    </xdr:to>
    <xdr:pic>
      <xdr:nvPicPr>
        <xdr:cNvPr id="2" name="Picture 2" descr="MCI-News-Header-600p-transp">
          <a:extLst>
            <a:ext uri="{FF2B5EF4-FFF2-40B4-BE49-F238E27FC236}">
              <a16:creationId xmlns:a16="http://schemas.microsoft.com/office/drawing/2014/main" id="{2C15515F-C61E-4921-8851-68D0A84802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734392" y="176893"/>
          <a:ext cx="3307170" cy="5251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408213</xdr:colOff>
      <xdr:row>0</xdr:row>
      <xdr:rowOff>95251</xdr:rowOff>
    </xdr:from>
    <xdr:to>
      <xdr:col>54</xdr:col>
      <xdr:colOff>1478914</xdr:colOff>
      <xdr:row>3</xdr:row>
      <xdr:rowOff>66676</xdr:rowOff>
    </xdr:to>
    <xdr:pic>
      <xdr:nvPicPr>
        <xdr:cNvPr id="2" name="Picture 2" descr="MCI-News-Header-600p-trans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95251"/>
          <a:ext cx="3194685" cy="5441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408215</xdr:colOff>
      <xdr:row>0</xdr:row>
      <xdr:rowOff>149678</xdr:rowOff>
    </xdr:from>
    <xdr:to>
      <xdr:col>54</xdr:col>
      <xdr:colOff>1477646</xdr:colOff>
      <xdr:row>3</xdr:row>
      <xdr:rowOff>124913</xdr:rowOff>
    </xdr:to>
    <xdr:pic>
      <xdr:nvPicPr>
        <xdr:cNvPr id="2" name="Picture 2" descr="MCI-News-Header-600p-trans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49678"/>
          <a:ext cx="3194685" cy="5441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52</xdr:col>
      <xdr:colOff>408214</xdr:colOff>
      <xdr:row>0</xdr:row>
      <xdr:rowOff>176893</xdr:rowOff>
    </xdr:from>
    <xdr:to>
      <xdr:col>54</xdr:col>
      <xdr:colOff>1471295</xdr:colOff>
      <xdr:row>3</xdr:row>
      <xdr:rowOff>149588</xdr:rowOff>
    </xdr:to>
    <xdr:pic>
      <xdr:nvPicPr>
        <xdr:cNvPr id="2" name="Picture 2" descr="MCI-News-Header-600p-trans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3" y="176893"/>
          <a:ext cx="3194685" cy="5441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326572</xdr:colOff>
      <xdr:row>0</xdr:row>
      <xdr:rowOff>163286</xdr:rowOff>
    </xdr:from>
    <xdr:to>
      <xdr:col>54</xdr:col>
      <xdr:colOff>1396003</xdr:colOff>
      <xdr:row>3</xdr:row>
      <xdr:rowOff>139791</xdr:rowOff>
    </xdr:to>
    <xdr:pic>
      <xdr:nvPicPr>
        <xdr:cNvPr id="2" name="Picture 2" descr="MCI-News-Header-600p-transp">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59001" y="163286"/>
          <a:ext cx="3194685" cy="5441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52</xdr:col>
      <xdr:colOff>367393</xdr:colOff>
      <xdr:row>0</xdr:row>
      <xdr:rowOff>163286</xdr:rowOff>
    </xdr:from>
    <xdr:to>
      <xdr:col>54</xdr:col>
      <xdr:colOff>1438094</xdr:colOff>
      <xdr:row>3</xdr:row>
      <xdr:rowOff>139791</xdr:rowOff>
    </xdr:to>
    <xdr:pic>
      <xdr:nvPicPr>
        <xdr:cNvPr id="2" name="Picture 2" descr="MCI-News-Header-600p-transp">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163286"/>
          <a:ext cx="3194685" cy="54419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52</xdr:col>
      <xdr:colOff>408215</xdr:colOff>
      <xdr:row>0</xdr:row>
      <xdr:rowOff>176893</xdr:rowOff>
    </xdr:from>
    <xdr:to>
      <xdr:col>54</xdr:col>
      <xdr:colOff>1478916</xdr:colOff>
      <xdr:row>3</xdr:row>
      <xdr:rowOff>149588</xdr:rowOff>
    </xdr:to>
    <xdr:pic>
      <xdr:nvPicPr>
        <xdr:cNvPr id="2" name="Picture 2" descr="MCI-News-Header-600p-transp">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76893"/>
          <a:ext cx="3194685" cy="544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52</xdr:col>
      <xdr:colOff>367393</xdr:colOff>
      <xdr:row>1</xdr:row>
      <xdr:rowOff>13607</xdr:rowOff>
    </xdr:from>
    <xdr:to>
      <xdr:col>54</xdr:col>
      <xdr:colOff>1438094</xdr:colOff>
      <xdr:row>3</xdr:row>
      <xdr:rowOff>174262</xdr:rowOff>
    </xdr:to>
    <xdr:pic>
      <xdr:nvPicPr>
        <xdr:cNvPr id="2" name="Picture 2" descr="MCI-News-Header-600p-transp">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204107"/>
          <a:ext cx="3194685" cy="54419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B6"/>
  <sheetViews>
    <sheetView workbookViewId="0">
      <selection activeCell="B22" sqref="B22"/>
    </sheetView>
  </sheetViews>
  <sheetFormatPr baseColWidth="10" defaultColWidth="8.83203125" defaultRowHeight="15" x14ac:dyDescent="0.2"/>
  <cols>
    <col min="1" max="1" width="25.6640625" customWidth="1"/>
    <col min="2" max="2" width="43.33203125" customWidth="1"/>
  </cols>
  <sheetData>
    <row r="1" spans="1:2" x14ac:dyDescent="0.2">
      <c r="A1" s="7" t="s">
        <v>29</v>
      </c>
      <c r="B1" s="17" t="s">
        <v>64</v>
      </c>
    </row>
    <row r="2" spans="1:2" x14ac:dyDescent="0.2">
      <c r="A2" s="7" t="s">
        <v>30</v>
      </c>
      <c r="B2" s="17" t="s">
        <v>65</v>
      </c>
    </row>
    <row r="3" spans="1:2" x14ac:dyDescent="0.2">
      <c r="A3" s="7" t="s">
        <v>31</v>
      </c>
      <c r="B3" s="17" t="s">
        <v>66</v>
      </c>
    </row>
    <row r="4" spans="1:2" x14ac:dyDescent="0.2">
      <c r="A4" s="7" t="s">
        <v>32</v>
      </c>
      <c r="B4" s="18" t="s">
        <v>67</v>
      </c>
    </row>
    <row r="5" spans="1:2" x14ac:dyDescent="0.2">
      <c r="A5" s="7" t="s">
        <v>34</v>
      </c>
      <c r="B5" s="18">
        <v>2022</v>
      </c>
    </row>
    <row r="6" spans="1:2" x14ac:dyDescent="0.2">
      <c r="A6" s="7" t="s">
        <v>36</v>
      </c>
      <c r="B6" s="18" t="s">
        <v>63</v>
      </c>
    </row>
  </sheetData>
  <dataValidations count="1">
    <dataValidation type="list" allowBlank="1" showInputMessage="1" showErrorMessage="1" sqref="B6" xr:uid="{00000000-0002-0000-0000-000000000000}">
      <formula1>"yes,no"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48</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44743</v>
      </c>
      <c r="C10" s="65"/>
      <c r="D10" s="66"/>
      <c r="E10" s="65"/>
      <c r="F10" s="66"/>
      <c r="G10" s="65"/>
      <c r="H10" s="66"/>
      <c r="I10" s="65"/>
      <c r="J10" s="66"/>
      <c r="K10" s="65"/>
      <c r="L10" s="66"/>
      <c r="M10" s="65"/>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IF(COUNTA(C10:AX10)=0,"",IF(COUNT(AY10,June!AY34,June!AY39,June!AY38,June!AY37,June!AY36,June!AY35)&lt;7,"",(AY10+June!AY34+June!AY39+June!AY38+June!AY37+June!AY36+June!AY35)))</f>
        <v/>
      </c>
      <c r="BA10" s="38" t="str">
        <f>IF(COUNTA(C10:AX10)=0,"",(COUNTIF(C10:AX10,"r")/2))</f>
        <v/>
      </c>
      <c r="BB10" s="83" t="str">
        <f>IF(COUNTA(C10:AX10)=0,"",IF(COUNT(BA10,June!BA34,June!BA39,June!BA38,June!BA37,June!BA36,June!BA35)&lt;7,"",(BA10+June!BA34+June!BA39+June!BA38+June!BA37+June!BA36+June!BA35)))</f>
        <v/>
      </c>
      <c r="BC10" s="74"/>
    </row>
    <row r="11" spans="1:55" x14ac:dyDescent="0.2">
      <c r="A11" s="4">
        <v>2</v>
      </c>
      <c r="B11" s="54">
        <f>+B10+1</f>
        <v>44744</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37" t="str">
        <f>IF(COUNTA(C11:AX11)=0,"",IF(COUNT(AY10,AY11,June!AY35,June!AY39,June!AY38,June!AY37,June!AY36)&lt;7,"",(AY10+AY11+June!AY35+June!AY39+June!AY38+June!AY37+June!AY36)))</f>
        <v/>
      </c>
      <c r="BA11" s="37" t="str">
        <f t="shared" ref="BA11:BA40" si="1">IF(COUNTA(C11:AX11)=0,"",(COUNTIF(C11:AX11,"r")/2))</f>
        <v/>
      </c>
      <c r="BB11" s="2" t="str">
        <f>IF(COUNTA(C11:AX11)=0,"",IF(COUNT(BA10,BA11,June!BA35,June!BA39,June!BA38,June!BA37,June!BA36)&lt;7,"",(BA10+BA11+June!BA35+June!BA39+June!BA38+June!BA37+June!BA36)))</f>
        <v/>
      </c>
      <c r="BC11" s="75"/>
    </row>
    <row r="12" spans="1:55" x14ac:dyDescent="0.2">
      <c r="A12" s="4">
        <v>3</v>
      </c>
      <c r="B12" s="54">
        <f t="shared" ref="B12:B40" si="2">+B11+1</f>
        <v>44745</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IF(COUNTA(C12:AX12)=0,"",IF(COUNT(AY10,AY11,AY12,June!AY36,June!AY39,June!AY38,June!AY37)&lt;7,"",(AY10+AY11+AY12+June!AY36+June!AY39+June!AY38+June!AY37)))</f>
        <v/>
      </c>
      <c r="BA12" s="37" t="str">
        <f t="shared" si="1"/>
        <v/>
      </c>
      <c r="BB12" s="2" t="str">
        <f>IF(COUNTA(C12:AX12)=0,"",IF(COUNT(BA10,BA11,BA12,June!BA36,June!BA39,June!BA38,June!BA37)&lt;7,"",(BA10+BA11+BA12+June!BA36+June!BA39+June!BA38+June!BA37)))</f>
        <v/>
      </c>
      <c r="BC12" s="75"/>
    </row>
    <row r="13" spans="1:55" x14ac:dyDescent="0.2">
      <c r="A13" s="4">
        <v>4</v>
      </c>
      <c r="B13" s="54">
        <f t="shared" si="2"/>
        <v>44746</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IF(COUNTA(C13:AX13)=0,"",IF(COUNT(AY10,AY11,AY12,AY13,June!AY37,June!AY39,June!AY38)&lt;7,"",(AY10+AY11+AY12+AY13+June!AY37+June!AY39+June!AY38)))</f>
        <v/>
      </c>
      <c r="BA13" s="37" t="str">
        <f t="shared" si="1"/>
        <v/>
      </c>
      <c r="BB13" s="2" t="str">
        <f>IF(COUNTA(C13:AX13)=0,"",IF(COUNT(BA10,BA11,BA12,BA13,June!BA37,June!BA39,June!BA38)&lt;7,"",(BA10+BA11+BA12+BA13+June!BA37+June!BA39+June!BA38)))</f>
        <v/>
      </c>
      <c r="BC13" s="75"/>
    </row>
    <row r="14" spans="1:55" x14ac:dyDescent="0.2">
      <c r="A14" s="4">
        <v>5</v>
      </c>
      <c r="B14" s="54">
        <f t="shared" si="2"/>
        <v>44747</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IF(COUNTA(C14:AX14)=0,"",IF(COUNT(AY10,AY11,AY12,AY13,AY14,June!AY38,June!AY39)&lt;7,"",(AY10+AY11+AY12+AY13+AY14+June!AY38+June!AY39)))</f>
        <v/>
      </c>
      <c r="BA14" s="37" t="str">
        <f t="shared" si="1"/>
        <v/>
      </c>
      <c r="BB14" s="2" t="str">
        <f>IF(COUNTA(C14:AX14)=0,"",IF(COUNT(BA10,BA11,BA12,BA13,BA14,June!BA38,June!BA39)&lt;7,"",(BA10+BA11+BA12+BA13+BA14+June!BA38+June!BA39)))</f>
        <v/>
      </c>
      <c r="BC14" s="75"/>
    </row>
    <row r="15" spans="1:55" x14ac:dyDescent="0.2">
      <c r="A15" s="4">
        <v>6</v>
      </c>
      <c r="B15" s="54">
        <f t="shared" si="2"/>
        <v>44748</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IF(COUNTA(C15:AX15)=0,"",IF(COUNT(AY10,AY11,AY12,AY13,AY14,AY15,June!AY39)&lt;7,"",(AY10+AY11+AY12+AY13+AY14+AY15+June!AY39)))</f>
        <v/>
      </c>
      <c r="BA15" s="37" t="str">
        <f t="shared" si="1"/>
        <v/>
      </c>
      <c r="BB15" s="2" t="str">
        <f>IF(COUNTA(C15:AX15)=0,"",IF(COUNT(BA10,BA11,BA12,BA13,BA14,BA15,June!BA39)&lt;7,"",(BA10+BA11+BA12+BA13+BA14+BA15+June!BA39)))</f>
        <v/>
      </c>
      <c r="BC15" s="75"/>
    </row>
    <row r="16" spans="1:55" x14ac:dyDescent="0.2">
      <c r="A16" s="4">
        <v>7</v>
      </c>
      <c r="B16" s="54">
        <f t="shared" si="2"/>
        <v>44749</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44750</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 t="shared" ref="BB17:BB40" si="4">IF(COUNTA(C17:AX17)=0,"",IF(COUNT(BA17,BA16,BA15,BA14,BA13,BA12,BA11)&lt;7,"",(BA17+BA16+BA15+BA14+BA13+BA12+BA11)))</f>
        <v/>
      </c>
      <c r="BC17" s="75"/>
    </row>
    <row r="18" spans="1:55" x14ac:dyDescent="0.2">
      <c r="A18" s="4">
        <v>9</v>
      </c>
      <c r="B18" s="54">
        <f t="shared" si="2"/>
        <v>44751</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si="4"/>
        <v/>
      </c>
      <c r="BC18" s="75"/>
    </row>
    <row r="19" spans="1:55" x14ac:dyDescent="0.2">
      <c r="A19" s="4">
        <v>10</v>
      </c>
      <c r="B19" s="54">
        <f t="shared" si="2"/>
        <v>44752</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44753</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44754</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44755</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44756</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44757</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44758</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44759</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44760</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44761</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44762</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44763</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44764</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44765</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44766</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44767</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44768</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44769</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44770</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44771</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x14ac:dyDescent="0.2">
      <c r="A39" s="4">
        <v>30</v>
      </c>
      <c r="B39" s="54">
        <f t="shared" si="2"/>
        <v>44772</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3"/>
        <v/>
      </c>
      <c r="BA39" s="37" t="str">
        <f t="shared" si="1"/>
        <v/>
      </c>
      <c r="BB39" s="2" t="str">
        <f t="shared" si="4"/>
        <v/>
      </c>
      <c r="BC39" s="75"/>
    </row>
    <row r="40" spans="1:55" ht="16" thickBot="1" x14ac:dyDescent="0.25">
      <c r="A40" s="5">
        <v>31</v>
      </c>
      <c r="B40" s="55">
        <f t="shared" si="2"/>
        <v>44773</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3"/>
        <v/>
      </c>
      <c r="BA40" s="39" t="str">
        <f t="shared" si="1"/>
        <v/>
      </c>
      <c r="BB40" s="16" t="str">
        <f t="shared" si="4"/>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5" spans="1:55" x14ac:dyDescent="0.2">
      <c r="A45" s="103" t="s">
        <v>37</v>
      </c>
      <c r="B45" s="103"/>
      <c r="C45" s="104">
        <v>1</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KK/H837fG6fPUJsIbhKzwfaBAD1Jh5z0Kpfbtfyri7og0pTBsueFOjSuFVymdC/+Mvpa+0Xs0pe5Ll/poNDFLw==" saltValue="qxiQTydUjswV5aTBEL81iA==" spinCount="100000" sheet="1" objects="1" scenarios="1"/>
  <protectedRanges>
    <protectedRange sqref="C41:AX41" name="Compilazione_1"/>
    <protectedRange sqref="C42:AX42" name="Compilazione_1_1"/>
    <protectedRange sqref="C40:AX40" name="Compilazione_2_1"/>
    <protectedRange sqref="C20:AD39 AU20:AX39 C10:AX1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0:AX40">
    <cfRule type="containsText" dxfId="86" priority="39" operator="containsText" text="n">
      <formula>NOT(ISERROR(SEARCH("n",C40)))</formula>
    </cfRule>
    <cfRule type="containsText" dxfId="85" priority="40" operator="containsText" text="r">
      <formula>NOT(ISERROR(SEARCH("r",C40)))</formula>
    </cfRule>
    <cfRule type="containsText" dxfId="84" priority="41" operator="containsText" text="w">
      <formula>NOT(ISERROR(SEARCH("w",C40)))</formula>
    </cfRule>
  </conditionalFormatting>
  <conditionalFormatting sqref="C20:AD39 AU20:AX39 C10:AX19">
    <cfRule type="containsText" dxfId="83" priority="36" operator="containsText" text="n">
      <formula>NOT(ISERROR(SEARCH("n",C10)))</formula>
    </cfRule>
    <cfRule type="containsText" dxfId="82" priority="37" operator="containsText" text="r">
      <formula>NOT(ISERROR(SEARCH("r",C10)))</formula>
    </cfRule>
    <cfRule type="containsText" dxfId="81" priority="38" operator="containsText" text="w">
      <formula>NOT(ISERROR(SEARCH("w",C10)))</formula>
    </cfRule>
  </conditionalFormatting>
  <conditionalFormatting sqref="AE20:AT39">
    <cfRule type="containsText" dxfId="80" priority="33" operator="containsText" text="n">
      <formula>NOT(ISERROR(SEARCH("n",AE20)))</formula>
    </cfRule>
    <cfRule type="containsText" dxfId="79" priority="34" operator="containsText" text="r">
      <formula>NOT(ISERROR(SEARCH("r",AE20)))</formula>
    </cfRule>
    <cfRule type="containsText" dxfId="78" priority="35" operator="containsText" text="w">
      <formula>NOT(ISERROR(SEARCH("w",AE20)))</formula>
    </cfRule>
  </conditionalFormatting>
  <conditionalFormatting sqref="C46:D46">
    <cfRule type="cellIs" dxfId="77" priority="13" operator="greaterThan">
      <formula>14</formula>
    </cfRule>
  </conditionalFormatting>
  <conditionalFormatting sqref="C47:D47">
    <cfRule type="cellIs" dxfId="76" priority="12" operator="greaterThan">
      <formula>72</formula>
    </cfRule>
  </conditionalFormatting>
  <conditionalFormatting sqref="C48:D48">
    <cfRule type="cellIs" dxfId="75" priority="11" operator="lessThan">
      <formula>10</formula>
    </cfRule>
  </conditionalFormatting>
  <conditionalFormatting sqref="C49:D49">
    <cfRule type="cellIs" dxfId="74"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73" priority="8" operator="greaterThan">
      <formula>14</formula>
    </cfRule>
  </conditionalFormatting>
  <conditionalFormatting sqref="BA10:BA40">
    <cfRule type="containsBlanks" priority="4" stopIfTrue="1">
      <formula>LEN(TRIM(BA10))=0</formula>
    </cfRule>
    <cfRule type="cellIs" dxfId="72" priority="5" operator="lessThan">
      <formula>10</formula>
    </cfRule>
  </conditionalFormatting>
  <conditionalFormatting sqref="AZ10:AZ40">
    <cfRule type="containsBlanks" priority="2" stopIfTrue="1">
      <formula>LEN(TRIM(AZ10))=0</formula>
    </cfRule>
    <cfRule type="cellIs" dxfId="71" priority="6" operator="greaterThan">
      <formula>72</formula>
    </cfRule>
  </conditionalFormatting>
  <conditionalFormatting sqref="BB10:BB40">
    <cfRule type="containsBlanks" priority="1" stopIfTrue="1">
      <formula>LEN(TRIM(BB10))=0</formula>
    </cfRule>
    <cfRule type="cellIs" dxfId="70" priority="3" operator="lessThan">
      <formula>77</formula>
    </cfRule>
  </conditionalFormatting>
  <dataValidations count="3">
    <dataValidation allowBlank="1" showDropDown="1" showInputMessage="1" showErrorMessage="1" sqref="C42:AX42" xr:uid="{00000000-0002-0000-0800-000000000000}"/>
    <dataValidation type="list" allowBlank="1" showDropDown="1" showInputMessage="1" showErrorMessage="1" sqref="C41:AX41" xr:uid="{00000000-0002-0000-0800-000001000000}">
      <formula1>"x, "</formula1>
    </dataValidation>
    <dataValidation type="list" allowBlank="1" showDropDown="1" showInputMessage="1" showErrorMessage="1" sqref="C10:AX40" xr:uid="{00000000-0002-0000-0800-000002000000}">
      <formula1>"w,r,n"</formula1>
    </dataValidation>
  </dataValidations>
  <pageMargins left="0.25" right="0.25"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332031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49</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44774</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IF(COUNTA(C10:AX10)=0,"",IF(COUNT(AY10,July!AY40,July!AY39,July!AY38,July!AY37,July!AY36,July!AY35)&lt;7,"",(AY10+July!AY40+July!AY39+July!AY38+July!AY37+July!AY36+July!AY35)))</f>
        <v/>
      </c>
      <c r="BA10" s="38" t="str">
        <f>IF(COUNTA(C10:AX10)=0,"",(COUNTIF(C10:AX10,"r")/2))</f>
        <v/>
      </c>
      <c r="BB10" s="83" t="str">
        <f>IF(COUNTA(C10:AX10)=0,"",IF(COUNT(BA10,July!BA40,July!BA39,July!BA38,July!BA37,July!BA36,July!BA35)&lt;7,"",(BA10+July!BA40+July!BA39+July!BA38+July!BA37+July!BA36+July!BA35)))</f>
        <v/>
      </c>
      <c r="BC10" s="74"/>
    </row>
    <row r="11" spans="1:55" x14ac:dyDescent="0.2">
      <c r="A11" s="4">
        <v>2</v>
      </c>
      <c r="B11" s="54">
        <f>+B10+1</f>
        <v>44775</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38" si="0">IF(COUNTA(C11:AX11)=0,"",(COUNTIF(C11:AX11,"w")/2))</f>
        <v/>
      </c>
      <c r="AZ11" s="37" t="str">
        <f>IF(COUNTA(C11:AX11)=0,"",IF(COUNT(AY10,AY11,July!AY40,July!AY39,July!AY38,July!AY37,July!AY36)&lt;7,"",(AY10+AY11+July!AY40+July!AY39+July!AY38+July!AY37+July!AY36)))</f>
        <v/>
      </c>
      <c r="BA11" s="37" t="str">
        <f t="shared" ref="BA11:BA38" si="1">IF(COUNTA(C11:AX11)=0,"",(COUNTIF(C11:AX11,"r")/2))</f>
        <v/>
      </c>
      <c r="BB11" s="2" t="str">
        <f>IF(COUNTA(C11:AX11)=0,"",IF(COUNT(BA10,BA11,July!BA40,July!BA39,July!BA38,July!BA37,July!BA36)&lt;7,"",(BA10+BA11+July!BA40+July!BA39+July!BA38+July!BA37+July!BA36)))</f>
        <v/>
      </c>
      <c r="BC11" s="75"/>
    </row>
    <row r="12" spans="1:55" x14ac:dyDescent="0.2">
      <c r="A12" s="4">
        <v>3</v>
      </c>
      <c r="B12" s="54">
        <f t="shared" ref="B12:B40" si="2">+B11+1</f>
        <v>44776</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IF(COUNTA(C12:AX12)=0,"",IF(COUNT(AY10,AY11,AY12,July!AY40,July!AY39,July!AY38,July!AY37)&lt;7,"",(AY10+AY11+AY12+July!AY40+July!AY39+July!AY38+July!AY37)))</f>
        <v/>
      </c>
      <c r="BA12" s="37" t="str">
        <f t="shared" si="1"/>
        <v/>
      </c>
      <c r="BB12" s="2" t="str">
        <f>IF(COUNTA(C12:AX12)=0,"",IF(COUNT(BA10,BA11,BA12,July!BA40,July!BA39,July!BA38,July!BA37)&lt;7,"",(BA10+BA11+BA12+July!BA40+July!BA39+July!BA38+July!BA37)))</f>
        <v/>
      </c>
      <c r="BC12" s="75"/>
    </row>
    <row r="13" spans="1:55" x14ac:dyDescent="0.2">
      <c r="A13" s="4">
        <v>4</v>
      </c>
      <c r="B13" s="54">
        <f t="shared" si="2"/>
        <v>44777</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IF(COUNTA(C13:AX13)=0,"",IF(COUNT(AY10,AY11,AY12,AY13,July!AY40,July!AY39,July!AY38)&lt;7,"",(AY10+AY11+AY12+AY13+July!AY40+July!AY39+July!AY38)))</f>
        <v/>
      </c>
      <c r="BA13" s="37" t="str">
        <f t="shared" si="1"/>
        <v/>
      </c>
      <c r="BB13" s="2" t="str">
        <f>IF(COUNTA(C13:AX13)=0,"",IF(COUNT(BA10,BA11,BA12,BA13,July!BA40,July!BA39,July!BA38)&lt;7,"",(BA10+BA11+BA12+BA13+July!BA40+July!BA39+July!BA38)))</f>
        <v/>
      </c>
      <c r="BC13" s="75"/>
    </row>
    <row r="14" spans="1:55" x14ac:dyDescent="0.2">
      <c r="A14" s="4">
        <v>5</v>
      </c>
      <c r="B14" s="54">
        <f t="shared" si="2"/>
        <v>44778</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IF(COUNTA(C14:AX14)=0,"",IF(COUNT(AY10,AY11,AY12,AY13,AY14,July!AY40,July!AY39)&lt;7,"",(AY10+AY11+AY12+AY13+AY14+July!AY40+July!AY39)))</f>
        <v/>
      </c>
      <c r="BA14" s="37" t="str">
        <f t="shared" si="1"/>
        <v/>
      </c>
      <c r="BB14" s="2" t="str">
        <f>IF(COUNTA(C14:AX14)=0,"",IF(COUNT(BA10,BA11,BA12,BA13,BA14,July!BA40,July!BA39)&lt;7,"",(BA10+BA11+BA12+BA13+BA14+July!BA40+July!BA39)))</f>
        <v/>
      </c>
      <c r="BC14" s="75"/>
    </row>
    <row r="15" spans="1:55" x14ac:dyDescent="0.2">
      <c r="A15" s="4">
        <v>6</v>
      </c>
      <c r="B15" s="54">
        <f t="shared" si="2"/>
        <v>44779</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IF(COUNTA(C15:AX15)=0,"",IF(COUNT(AY10,AY11,AY12,AY13,AY14,AY15,July!AY40)&lt;7,"",(AY10+AY11+AY12+AY13+AY14+AY15+July!AY40)))</f>
        <v/>
      </c>
      <c r="BA15" s="37" t="str">
        <f t="shared" si="1"/>
        <v/>
      </c>
      <c r="BB15" s="2" t="str">
        <f>IF(COUNTA(C15:AX15)=0,"",IF(COUNT(BA10,BA11,BA12,BA13,BA14,BA15,July!BA40)&lt;7,"",(BA10+BA11+BA12+BA13+BA14+BA15+July!BA40)))</f>
        <v/>
      </c>
      <c r="BC15" s="75"/>
    </row>
    <row r="16" spans="1:55" x14ac:dyDescent="0.2">
      <c r="A16" s="4">
        <v>7</v>
      </c>
      <c r="B16" s="54">
        <f t="shared" si="2"/>
        <v>44780</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44781</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IF(COUNTA(C17:AX17)=0,"",IF(COUNT(BA17,BA16,BA15,BA14,BA13,BA12,BA11)&lt;7,"",(BA17+BA16+BA15+BA14+BA13+BA12+BA11)))</f>
        <v/>
      </c>
      <c r="BC17" s="75"/>
    </row>
    <row r="18" spans="1:55" x14ac:dyDescent="0.2">
      <c r="A18" s="4">
        <v>9</v>
      </c>
      <c r="B18" s="54">
        <f t="shared" si="2"/>
        <v>44782</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ref="BB18:BB40" si="4">IF(COUNTA(C18:AX18)=0,"",IF(COUNT(BA18,BA17,BA16,BA15,BA14,BA13,BA12)&lt;7,"",(BA18+BA17+BA16+BA15+BA14+BA13+BA12)))</f>
        <v/>
      </c>
      <c r="BC18" s="75"/>
    </row>
    <row r="19" spans="1:55" x14ac:dyDescent="0.2">
      <c r="A19" s="4">
        <v>10</v>
      </c>
      <c r="B19" s="54">
        <f t="shared" si="2"/>
        <v>44783</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44784</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44785</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44786</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44787</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44788</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44789</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44790</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44791</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44792</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44793</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44794</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44795</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44796</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44797</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44798</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44799</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44800</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44801</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44802</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x14ac:dyDescent="0.2">
      <c r="A39" s="4">
        <v>30</v>
      </c>
      <c r="B39" s="54">
        <f t="shared" si="2"/>
        <v>44803</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ref="AY39:AY40" si="5">IF(COUNTA(C39:AX39)=0,"",(COUNTIF(C39:AX39,"w")/2))</f>
        <v/>
      </c>
      <c r="AZ39" s="37" t="str">
        <f t="shared" si="3"/>
        <v/>
      </c>
      <c r="BA39" s="37" t="str">
        <f t="shared" ref="BA39:BA40" si="6">IF(COUNTA(C39:AX39)=0,"",(COUNTIF(C39:AX39,"r")/2))</f>
        <v/>
      </c>
      <c r="BB39" s="2" t="str">
        <f t="shared" si="4"/>
        <v/>
      </c>
      <c r="BC39" s="75"/>
    </row>
    <row r="40" spans="1:55" ht="16" thickBot="1" x14ac:dyDescent="0.25">
      <c r="A40" s="5">
        <v>31</v>
      </c>
      <c r="B40" s="55">
        <f t="shared" si="2"/>
        <v>44804</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5"/>
        <v/>
      </c>
      <c r="AZ40" s="39" t="str">
        <f t="shared" si="3"/>
        <v/>
      </c>
      <c r="BA40" s="39" t="str">
        <f t="shared" si="6"/>
        <v/>
      </c>
      <c r="BB40" s="16" t="str">
        <f t="shared" si="4"/>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5" spans="1:55" x14ac:dyDescent="0.2">
      <c r="A45" s="103" t="s">
        <v>37</v>
      </c>
      <c r="B45" s="103"/>
      <c r="C45" s="104">
        <v>1</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glXpka8zel3ilf2lm/s3ehrxxPpm+yy3tSryxTD0CtxnIIoYkn7k56RmCpLCYfG7aYWe6jITA6LvgHd3bEGbmw==" saltValue="SHp0iqf9GTXGp6bBwJtBlA==" spinCount="100000" sheet="1" objects="1" scenarios="1"/>
  <protectedRanges>
    <protectedRange sqref="C41:AX41" name="Compilazione_1"/>
    <protectedRange sqref="C42:AX42" name="Compilazione_1_1"/>
    <protectedRange sqref="C40:AX40" name="Compilazione_2_1"/>
    <protectedRange sqref="C10:AX19 C20:AD39 AU20:AX39" name="Compilazione_2_1_1"/>
    <protectedRange sqref="AE20:AT39" name="Compilazione_2_1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0:AX40">
    <cfRule type="containsText" dxfId="69" priority="30" operator="containsText" text="n">
      <formula>NOT(ISERROR(SEARCH("n",C40)))</formula>
    </cfRule>
    <cfRule type="containsText" dxfId="68" priority="31" operator="containsText" text="r">
      <formula>NOT(ISERROR(SEARCH("r",C40)))</formula>
    </cfRule>
    <cfRule type="containsText" dxfId="67" priority="32" operator="containsText" text="w">
      <formula>NOT(ISERROR(SEARCH("w",C40)))</formula>
    </cfRule>
  </conditionalFormatting>
  <conditionalFormatting sqref="C10:AX19 C20:AD39 AU20:AX39">
    <cfRule type="containsText" dxfId="66" priority="27" operator="containsText" text="n">
      <formula>NOT(ISERROR(SEARCH("n",C10)))</formula>
    </cfRule>
    <cfRule type="containsText" dxfId="65" priority="28" operator="containsText" text="r">
      <formula>NOT(ISERROR(SEARCH("r",C10)))</formula>
    </cfRule>
    <cfRule type="containsText" dxfId="64" priority="29" operator="containsText" text="w">
      <formula>NOT(ISERROR(SEARCH("w",C10)))</formula>
    </cfRule>
  </conditionalFormatting>
  <conditionalFormatting sqref="AE20:AT39">
    <cfRule type="containsText" dxfId="63" priority="24" operator="containsText" text="n">
      <formula>NOT(ISERROR(SEARCH("n",AE20)))</formula>
    </cfRule>
    <cfRule type="containsText" dxfId="62" priority="25" operator="containsText" text="r">
      <formula>NOT(ISERROR(SEARCH("r",AE20)))</formula>
    </cfRule>
    <cfRule type="containsText" dxfId="61" priority="26" operator="containsText" text="w">
      <formula>NOT(ISERROR(SEARCH("w",AE20)))</formula>
    </cfRule>
  </conditionalFormatting>
  <conditionalFormatting sqref="C46:D46">
    <cfRule type="cellIs" dxfId="60" priority="23" operator="greaterThan">
      <formula>14</formula>
    </cfRule>
  </conditionalFormatting>
  <conditionalFormatting sqref="C47:D47">
    <cfRule type="cellIs" dxfId="59" priority="22" operator="greaterThan">
      <formula>72</formula>
    </cfRule>
  </conditionalFormatting>
  <conditionalFormatting sqref="C48:D48">
    <cfRule type="cellIs" dxfId="58" priority="21" operator="lessThan">
      <formula>10</formula>
    </cfRule>
  </conditionalFormatting>
  <conditionalFormatting sqref="C49:D49">
    <cfRule type="cellIs" dxfId="57" priority="20" operator="lessThan">
      <formula>77</formula>
    </cfRule>
  </conditionalFormatting>
  <conditionalFormatting sqref="C46:D49">
    <cfRule type="containsBlanks" priority="19" stopIfTrue="1">
      <formula>LEN(TRIM(C46))=0</formula>
    </cfRule>
  </conditionalFormatting>
  <conditionalFormatting sqref="AY10:AY40">
    <cfRule type="containsBlanks" priority="7" stopIfTrue="1">
      <formula>LEN(TRIM(AY10))=0</formula>
    </cfRule>
    <cfRule type="cellIs" dxfId="56" priority="8" operator="greaterThan">
      <formula>14</formula>
    </cfRule>
  </conditionalFormatting>
  <conditionalFormatting sqref="BA10:BA40">
    <cfRule type="containsBlanks" priority="4" stopIfTrue="1">
      <formula>LEN(TRIM(BA10))=0</formula>
    </cfRule>
    <cfRule type="cellIs" dxfId="55" priority="5" operator="lessThan">
      <formula>10</formula>
    </cfRule>
  </conditionalFormatting>
  <conditionalFormatting sqref="AZ10:AZ40">
    <cfRule type="containsBlanks" priority="2" stopIfTrue="1">
      <formula>LEN(TRIM(AZ10))=0</formula>
    </cfRule>
    <cfRule type="cellIs" dxfId="54" priority="6" operator="greaterThan">
      <formula>72</formula>
    </cfRule>
  </conditionalFormatting>
  <conditionalFormatting sqref="BB10:BB40">
    <cfRule type="containsBlanks" priority="1" stopIfTrue="1">
      <formula>LEN(TRIM(BB10))=0</formula>
    </cfRule>
    <cfRule type="cellIs" dxfId="53" priority="3" operator="lessThan">
      <formula>77</formula>
    </cfRule>
  </conditionalFormatting>
  <dataValidations count="3">
    <dataValidation allowBlank="1" showDropDown="1" showInputMessage="1" showErrorMessage="1" sqref="C42:AX42" xr:uid="{00000000-0002-0000-0900-000000000000}"/>
    <dataValidation type="list" allowBlank="1" showDropDown="1" showInputMessage="1" showErrorMessage="1" sqref="C41:AX41" xr:uid="{00000000-0002-0000-0900-000001000000}">
      <formula1>"x, "</formula1>
    </dataValidation>
    <dataValidation type="list" allowBlank="1" showDropDown="1" showInputMessage="1" showErrorMessage="1" sqref="C10:AX40" xr:uid="{00000000-0002-0000-0900-000002000000}">
      <formula1>"w,r,n"</formula1>
    </dataValidation>
  </dataValidations>
  <pageMargins left="0.25" right="0.25" top="0.75" bottom="0.75" header="0.3" footer="0.3"/>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50</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27">
        <v>1</v>
      </c>
      <c r="B10" s="62">
        <v>44805</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IF(COUNTA(C10:AX10)=0,"",IF(COUNT(AY10,August!AY40,August!AY39,August!AY38,August!AY37,August!AY36,August!AY35)&lt;7,"",(AY10+August!AY40+August!AY39+August!AY38+August!AY37+August!AY36+August!AY35)))</f>
        <v/>
      </c>
      <c r="BA10" s="38" t="str">
        <f>IF(COUNTA(C10:AX10)=0,"",(COUNTIF(C10:AX10,"r")/2))</f>
        <v/>
      </c>
      <c r="BB10" s="83" t="str">
        <f>IF(COUNTA(C10:AX10)=0,"",IF(COUNT(BA10,August!BA40,August!BA39,August!BA38,August!BA37,August!BA36,August!BA35)&lt;7,"",(BA10+August!BA40+August!BA39+August!BA38+August!BA37+August!BA36+August!BA35)))</f>
        <v/>
      </c>
      <c r="BC10" s="77"/>
    </row>
    <row r="11" spans="1:55" x14ac:dyDescent="0.2">
      <c r="A11" s="4">
        <v>2</v>
      </c>
      <c r="B11" s="54">
        <f>+B10+1</f>
        <v>44806</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39" si="0">IF(COUNTA(C11:AX11)=0,"",(COUNTIF(C11:AX11,"w")/2))</f>
        <v/>
      </c>
      <c r="AZ11" s="37" t="str">
        <f>IF(COUNTA(C11:AX11)=0,"",IF(COUNT(AY10,AY11,August!AY40,August!AY39,August!AY38,August!AY37,August!AY36)&lt;7,"",(AY10+AY11+August!AY40+August!AY39+August!AY38+August!AY37+August!AY36)))</f>
        <v/>
      </c>
      <c r="BA11" s="37" t="str">
        <f t="shared" ref="BA11:BA39" si="1">IF(COUNTA(C11:AX11)=0,"",(COUNTIF(C11:AX11,"r")/2))</f>
        <v/>
      </c>
      <c r="BB11" s="2" t="str">
        <f>IF(COUNTA(C11:AX11)=0,"",IF(COUNT(BA10,BA11,August!BA40,August!BA39,August!BA38,August!BA37,August!BA36)&lt;7,"",(BA10+BA11+August!BA40+August!BA39+August!BA38+August!BA37+August!BA36)))</f>
        <v/>
      </c>
      <c r="BC11" s="75"/>
    </row>
    <row r="12" spans="1:55" x14ac:dyDescent="0.2">
      <c r="A12" s="4">
        <v>3</v>
      </c>
      <c r="B12" s="54">
        <f t="shared" ref="B12:B39" si="2">+B11+1</f>
        <v>44807</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IF(COUNTA(C12:AX12)=0,"",IF(COUNT(AY10,AY11,AY12,August!AY40,August!AY39,August!AY38,August!AY37)&lt;7,"",(AY10+AY11+AY12+August!AY40+August!AY39+August!AY38+August!AY37)))</f>
        <v/>
      </c>
      <c r="BA12" s="37" t="str">
        <f t="shared" si="1"/>
        <v/>
      </c>
      <c r="BB12" s="2" t="str">
        <f>IF(COUNTA(C12:AX12)=0,"",IF(COUNT(BA10,BA11,BA12,August!BA40,August!BA39,August!BA38,August!BA37)&lt;7,"",(BA10+BA11+BA12+August!BA40+August!BA39+August!BA38+August!BA37)))</f>
        <v/>
      </c>
      <c r="BC12" s="75"/>
    </row>
    <row r="13" spans="1:55" x14ac:dyDescent="0.2">
      <c r="A13" s="4">
        <v>4</v>
      </c>
      <c r="B13" s="54">
        <f t="shared" si="2"/>
        <v>44808</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IF(COUNTA(C13:AX13)=0,"",IF(COUNT(AY10,AY11,AY12,AY13,August!AY40,August!AY39,August!AY38)&lt;7,"",(AY10+AY11+AY12+AY13+August!AY40+August!AY39+August!AY38)))</f>
        <v/>
      </c>
      <c r="BA13" s="37" t="str">
        <f t="shared" si="1"/>
        <v/>
      </c>
      <c r="BB13" s="2" t="str">
        <f>IF(COUNTA(C13:AX13)=0,"",IF(COUNT(BA10,BA11,BA12,BA13,August!BA40,August!BA39,August!BA38)&lt;7,"",(BA10+BA11+BA12+BA13+August!BA40+August!BA39+August!BA38)))</f>
        <v/>
      </c>
      <c r="BC13" s="75"/>
    </row>
    <row r="14" spans="1:55" x14ac:dyDescent="0.2">
      <c r="A14" s="4">
        <v>5</v>
      </c>
      <c r="B14" s="54">
        <f t="shared" si="2"/>
        <v>44809</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IF(COUNTA(C14:AX14)=0,"",IF(COUNT(AY10,AY11,AY12,AY13,AY14,August!AY40,August!AY39)&lt;7,"",(AY10+AY11+AY12+AY13+AY14+August!AY40+August!AY39)))</f>
        <v/>
      </c>
      <c r="BA14" s="37" t="str">
        <f t="shared" si="1"/>
        <v/>
      </c>
      <c r="BB14" s="2" t="str">
        <f>IF(COUNTA(C14:AX14)=0,"",IF(COUNT(BA10,BA11,BA12,BA13,BA14,August!BA40,August!BA39)&lt;7,"",(BA10+BA11+BA12+BA13+BA14+August!BA40+August!BA39)))</f>
        <v/>
      </c>
      <c r="BC14" s="75"/>
    </row>
    <row r="15" spans="1:55" x14ac:dyDescent="0.2">
      <c r="A15" s="4">
        <v>6</v>
      </c>
      <c r="B15" s="54">
        <f t="shared" si="2"/>
        <v>44810</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IF(COUNTA(C15:AX15)=0,"",IF(COUNT(AY10,AY11,AY12,AY13,AY14,AY15,August!AY40)&lt;7,"",(AY10+AY11+AY12+AY13+AY14+AY15+August!AY40)))</f>
        <v/>
      </c>
      <c r="BA15" s="37" t="str">
        <f t="shared" si="1"/>
        <v/>
      </c>
      <c r="BB15" s="2" t="str">
        <f>IF(COUNTA(C15:AX15)=0,"",IF(COUNT(BA10,BA11,BA12,BA13,BA14,BA15,August!BA40)&lt;7,"",(BA10+BA11+BA12+BA13+BA14+BA15+August!BA40)))</f>
        <v/>
      </c>
      <c r="BC15" s="75"/>
    </row>
    <row r="16" spans="1:55" x14ac:dyDescent="0.2">
      <c r="A16" s="4">
        <v>7</v>
      </c>
      <c r="B16" s="54">
        <f t="shared" si="2"/>
        <v>44811</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44812</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39" si="3">IF(COUNTA(C17:AX17)=0,"",IF(COUNT(AY17,AY16,AY15,AY14,AY13,AY12,AY11)&lt;7,"",(AY17+AY16+AY15+AY14+AY13+AY12+AY11)))</f>
        <v/>
      </c>
      <c r="BA17" s="37" t="str">
        <f t="shared" si="1"/>
        <v/>
      </c>
      <c r="BB17" s="2" t="str">
        <f>IF(COUNTA(C17:AX17)=0,"",IF(COUNT(BA17,BA16,BA15,BA14,BA13,BA12,BA11)&lt;7,"",(BA17+BA16+BA15+BA14+BA13+BA12+BA11)))</f>
        <v/>
      </c>
      <c r="BC17" s="75"/>
    </row>
    <row r="18" spans="1:55" x14ac:dyDescent="0.2">
      <c r="A18" s="4">
        <v>9</v>
      </c>
      <c r="B18" s="54">
        <f t="shared" si="2"/>
        <v>44813</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ref="BB18:BB39" si="4">IF(COUNTA(C18:AX18)=0,"",IF(COUNT(BA18,BA17,BA16,BA15,BA14,BA13,BA12)&lt;7,"",(BA18+BA17+BA16+BA15+BA14+BA13+BA12)))</f>
        <v/>
      </c>
      <c r="BC18" s="75"/>
    </row>
    <row r="19" spans="1:55" x14ac:dyDescent="0.2">
      <c r="A19" s="4">
        <v>10</v>
      </c>
      <c r="B19" s="54">
        <f t="shared" si="2"/>
        <v>44814</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44815</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44816</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44817</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44818</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44819</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44820</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44821</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44822</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44823</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44824</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44825</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44826</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44827</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44828</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44829</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44830</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44831</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44832</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44833</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ht="16" thickBot="1" x14ac:dyDescent="0.25">
      <c r="A39" s="5">
        <v>30</v>
      </c>
      <c r="B39" s="55">
        <f t="shared" si="2"/>
        <v>44834</v>
      </c>
      <c r="C39" s="67"/>
      <c r="D39" s="68"/>
      <c r="E39" s="67"/>
      <c r="F39" s="68"/>
      <c r="G39" s="67"/>
      <c r="H39" s="68"/>
      <c r="I39" s="67"/>
      <c r="J39" s="68"/>
      <c r="K39" s="67"/>
      <c r="L39" s="68"/>
      <c r="M39" s="67"/>
      <c r="N39" s="68"/>
      <c r="O39" s="67"/>
      <c r="P39" s="68"/>
      <c r="Q39" s="67"/>
      <c r="R39" s="68"/>
      <c r="S39" s="67"/>
      <c r="T39" s="68"/>
      <c r="U39" s="67"/>
      <c r="V39" s="68"/>
      <c r="W39" s="67"/>
      <c r="X39" s="68"/>
      <c r="Y39" s="67"/>
      <c r="Z39" s="68"/>
      <c r="AA39" s="67"/>
      <c r="AB39" s="68"/>
      <c r="AC39" s="67"/>
      <c r="AD39" s="68"/>
      <c r="AE39" s="67"/>
      <c r="AF39" s="68"/>
      <c r="AG39" s="67"/>
      <c r="AH39" s="68"/>
      <c r="AI39" s="67"/>
      <c r="AJ39" s="68"/>
      <c r="AK39" s="67"/>
      <c r="AL39" s="68"/>
      <c r="AM39" s="67"/>
      <c r="AN39" s="68"/>
      <c r="AO39" s="67"/>
      <c r="AP39" s="68"/>
      <c r="AQ39" s="67"/>
      <c r="AR39" s="68"/>
      <c r="AS39" s="67"/>
      <c r="AT39" s="68"/>
      <c r="AU39" s="67"/>
      <c r="AV39" s="68"/>
      <c r="AW39" s="67"/>
      <c r="AX39" s="79"/>
      <c r="AY39" s="9" t="str">
        <f t="shared" si="0"/>
        <v/>
      </c>
      <c r="AZ39" s="39" t="str">
        <f t="shared" si="3"/>
        <v/>
      </c>
      <c r="BA39" s="39" t="str">
        <f t="shared" si="1"/>
        <v/>
      </c>
      <c r="BB39" s="16" t="str">
        <f t="shared" si="4"/>
        <v/>
      </c>
      <c r="BC39" s="76"/>
    </row>
    <row r="40" spans="1:55" ht="9.75" customHeight="1" x14ac:dyDescent="0.2">
      <c r="A40" s="24"/>
      <c r="B40" s="5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4"/>
      <c r="AZ40" s="24"/>
      <c r="BA40" s="24"/>
      <c r="BB40" s="24"/>
      <c r="BC40" s="11"/>
    </row>
    <row r="41" spans="1:55" x14ac:dyDescent="0.2">
      <c r="A41" s="24"/>
      <c r="B41" s="59"/>
      <c r="C41" s="105" t="s">
        <v>55</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24"/>
      <c r="AZ41" s="24"/>
      <c r="BA41" s="24"/>
      <c r="BB41" s="24"/>
      <c r="BC41" s="11"/>
    </row>
    <row r="44" spans="1:55" x14ac:dyDescent="0.2">
      <c r="E44" s="10"/>
      <c r="F44" s="10"/>
      <c r="G44" s="10"/>
      <c r="H44" s="10"/>
      <c r="BB44" s="1" t="s">
        <v>38</v>
      </c>
      <c r="BC44" s="14">
        <f ca="1">+TODAY()</f>
        <v>44531</v>
      </c>
    </row>
    <row r="45" spans="1:55" x14ac:dyDescent="0.2">
      <c r="A45" s="103" t="s">
        <v>37</v>
      </c>
      <c r="B45" s="103"/>
      <c r="C45" s="104">
        <v>1</v>
      </c>
      <c r="D45" s="104"/>
      <c r="E45" s="10"/>
      <c r="F45" s="10"/>
      <c r="G45" s="10"/>
      <c r="H45" s="10"/>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row>
    <row r="50" spans="1:55" x14ac:dyDescent="0.2">
      <c r="A50" s="12"/>
    </row>
    <row r="51" spans="1:55" x14ac:dyDescent="0.2">
      <c r="A51" s="43" t="s">
        <v>61</v>
      </c>
    </row>
    <row r="52" spans="1:55" x14ac:dyDescent="0.2">
      <c r="A52" s="13"/>
      <c r="B52" s="61"/>
    </row>
    <row r="56" spans="1:55" ht="30"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0J3zY9wgY4Vevnl7CHPbeoIPF4/VVGtcOrnbsZUx2cmE9qr2hv7S/5OoemRo/ORBGobcDNHPSpMJcyD6xfxB7g==" saltValue="dpfkFOpHn3z4XFxAfceKwQ==" spinCount="100000" sheet="1" objects="1" scenarios="1"/>
  <protectedRanges>
    <protectedRange sqref="C40:AX40" name="Compilazione_1"/>
    <protectedRange sqref="C41:AX41" name="Compilazione_1_1"/>
    <protectedRange sqref="C10:AX19 C20:AD39 AU20:AX39" name="Compilazione_2_1_1"/>
    <protectedRange sqref="AE20:AT39" name="Compilazione_2_1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10:AX19 C20:AD39 AU20:AX39">
    <cfRule type="containsText" dxfId="52" priority="27" operator="containsText" text="n">
      <formula>NOT(ISERROR(SEARCH("n",C10)))</formula>
    </cfRule>
    <cfRule type="containsText" dxfId="51" priority="28" operator="containsText" text="r">
      <formula>NOT(ISERROR(SEARCH("r",C10)))</formula>
    </cfRule>
    <cfRule type="containsText" dxfId="50" priority="29" operator="containsText" text="w">
      <formula>NOT(ISERROR(SEARCH("w",C10)))</formula>
    </cfRule>
  </conditionalFormatting>
  <conditionalFormatting sqref="AE20:AT39">
    <cfRule type="containsText" dxfId="49" priority="24" operator="containsText" text="n">
      <formula>NOT(ISERROR(SEARCH("n",AE20)))</formula>
    </cfRule>
    <cfRule type="containsText" dxfId="48" priority="25" operator="containsText" text="r">
      <formula>NOT(ISERROR(SEARCH("r",AE20)))</formula>
    </cfRule>
    <cfRule type="containsText" dxfId="47" priority="26" operator="containsText" text="w">
      <formula>NOT(ISERROR(SEARCH("w",AE20)))</formula>
    </cfRule>
  </conditionalFormatting>
  <conditionalFormatting sqref="C46:D46">
    <cfRule type="cellIs" dxfId="46" priority="23" operator="greaterThan">
      <formula>14</formula>
    </cfRule>
  </conditionalFormatting>
  <conditionalFormatting sqref="C47:D47">
    <cfRule type="cellIs" dxfId="45" priority="22" operator="greaterThan">
      <formula>72</formula>
    </cfRule>
  </conditionalFormatting>
  <conditionalFormatting sqref="C48:D48">
    <cfRule type="cellIs" dxfId="44" priority="21" operator="lessThan">
      <formula>10</formula>
    </cfRule>
  </conditionalFormatting>
  <conditionalFormatting sqref="C49:D49">
    <cfRule type="cellIs" dxfId="43" priority="20" operator="lessThan">
      <formula>77</formula>
    </cfRule>
  </conditionalFormatting>
  <conditionalFormatting sqref="C46:D49">
    <cfRule type="containsBlanks" priority="19" stopIfTrue="1">
      <formula>LEN(TRIM(C46))=0</formula>
    </cfRule>
  </conditionalFormatting>
  <conditionalFormatting sqref="AY10:AY39">
    <cfRule type="containsBlanks" priority="7" stopIfTrue="1">
      <formula>LEN(TRIM(AY10))=0</formula>
    </cfRule>
    <cfRule type="cellIs" dxfId="42" priority="8" operator="greaterThan">
      <formula>14</formula>
    </cfRule>
  </conditionalFormatting>
  <conditionalFormatting sqref="BA10:BA39">
    <cfRule type="containsBlanks" priority="4" stopIfTrue="1">
      <formula>LEN(TRIM(BA10))=0</formula>
    </cfRule>
    <cfRule type="cellIs" dxfId="41" priority="5" operator="lessThan">
      <formula>10</formula>
    </cfRule>
  </conditionalFormatting>
  <conditionalFormatting sqref="AZ10:AZ39">
    <cfRule type="containsBlanks" priority="2" stopIfTrue="1">
      <formula>LEN(TRIM(AZ10))=0</formula>
    </cfRule>
    <cfRule type="cellIs" dxfId="40" priority="6" operator="greaterThan">
      <formula>72</formula>
    </cfRule>
  </conditionalFormatting>
  <conditionalFormatting sqref="BB10:BB39">
    <cfRule type="containsBlanks" priority="1" stopIfTrue="1">
      <formula>LEN(TRIM(BB10))=0</formula>
    </cfRule>
    <cfRule type="cellIs" dxfId="39" priority="3" operator="lessThan">
      <formula>77</formula>
    </cfRule>
  </conditionalFormatting>
  <dataValidations count="3">
    <dataValidation allowBlank="1" showDropDown="1" showInputMessage="1" showErrorMessage="1" sqref="C41:AX41" xr:uid="{00000000-0002-0000-0A00-000000000000}"/>
    <dataValidation type="list" allowBlank="1" showDropDown="1" showInputMessage="1" showErrorMessage="1" sqref="C40:AX40" xr:uid="{00000000-0002-0000-0A00-000001000000}">
      <formula1>"x, "</formula1>
    </dataValidation>
    <dataValidation type="list" allowBlank="1" showDropDown="1" showInputMessage="1" showErrorMessage="1" sqref="C10:AX39" xr:uid="{00000000-0002-0000-0A00-000002000000}">
      <formula1>"w,r,n"</formula1>
    </dataValidation>
  </dataValidations>
  <pageMargins left="0.25" right="0.25" top="0.75" bottom="0.75" header="0.3" footer="0.3"/>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pageSetUpPr fitToPage="1"/>
  </sheetPr>
  <dimension ref="A1:BC56"/>
  <sheetViews>
    <sheetView topLeftCell="A4"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51</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44835</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IF(COUNTA(C10:AX10)=0,"",IF(COUNT(AY10,September!AY34,September!AY39,September!AY38,September!AY37,September!AY36,September!AY35)&lt;7,"",(AY10+September!AY34+September!AY39+September!AY38+September!AY37+September!AY36+September!AY35)))</f>
        <v/>
      </c>
      <c r="BA10" s="38" t="str">
        <f>IF(COUNTA(C10:AX10)=0,"",(COUNTIF(C10:AX10,"r")/2))</f>
        <v/>
      </c>
      <c r="BB10" s="83" t="str">
        <f>IF(COUNTA(C10:AX10)=0,"",IF(COUNT(BA10,September!BA34,September!BA39,September!BA38,September!BA37,September!BA36,September!BA35)&lt;7,"",(BA10+September!BA34+September!BA39+September!BA38+September!BA37+September!BA36+September!BA35)))</f>
        <v/>
      </c>
      <c r="BC10" s="74"/>
    </row>
    <row r="11" spans="1:55" x14ac:dyDescent="0.2">
      <c r="A11" s="4">
        <v>2</v>
      </c>
      <c r="B11" s="54">
        <f>+B10+1</f>
        <v>44836</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37" t="str">
        <f>IF(COUNTA(C11:AX11)=0,"",IF(COUNT(AY10,AY11,September!AY35,September!AY39,September!AY38,September!AY37,September!AY36)&lt;7,"",(AY10+AY11+September!AY35+September!AY39+September!AY38+September!AY37+September!AY36)))</f>
        <v/>
      </c>
      <c r="BA11" s="37" t="str">
        <f t="shared" ref="BA11:BA40" si="1">IF(COUNTA(C11:AX11)=0,"",(COUNTIF(C11:AX11,"r")/2))</f>
        <v/>
      </c>
      <c r="BB11" s="2" t="str">
        <f>IF(COUNTA(C11:AX11)=0,"",IF(COUNT(BA10,BA11,September!BA35,September!BA39,September!BA38,September!BA37,September!BA36)&lt;7,"",(BA10+BA11+September!BA35+September!BA39+September!BA38+September!BA37+September!BA36)))</f>
        <v/>
      </c>
      <c r="BC11" s="75"/>
    </row>
    <row r="12" spans="1:55" x14ac:dyDescent="0.2">
      <c r="A12" s="4">
        <v>3</v>
      </c>
      <c r="B12" s="54">
        <f t="shared" ref="B12:B40" si="2">+B11+1</f>
        <v>44837</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IF(COUNTA(C12:AX12)=0,"",IF(COUNT(AY10,AY11,AY12,September!AY36,September!AY39,September!AY38,September!AY37)&lt;7,"",(AY10+AY11+AY12+September!AY36+September!AY39+September!AY38+September!AY37)))</f>
        <v/>
      </c>
      <c r="BA12" s="37" t="str">
        <f t="shared" si="1"/>
        <v/>
      </c>
      <c r="BB12" s="2" t="str">
        <f>IF(COUNTA(C12:AX12)=0,"",IF(COUNT(BA10,BA11,BA12,September!BA36,September!BA39,September!BA38,September!BA37)&lt;7,"",(BA10+BA11+BA12+September!BA36+September!BA39+September!BA38+September!BA37)))</f>
        <v/>
      </c>
      <c r="BC12" s="75"/>
    </row>
    <row r="13" spans="1:55" x14ac:dyDescent="0.2">
      <c r="A13" s="4">
        <v>4</v>
      </c>
      <c r="B13" s="54">
        <f t="shared" si="2"/>
        <v>44838</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IF(COUNTA(C13:AX13)=0,"",IF(COUNT(AY10,AY11,AY12,AY13,September!AY37,September!AY39,September!AY38)&lt;7,"",(AY10+AY11+AY12+AY13+September!AY37+September!AY39+September!AY38)))</f>
        <v/>
      </c>
      <c r="BA13" s="37" t="str">
        <f t="shared" si="1"/>
        <v/>
      </c>
      <c r="BB13" s="2" t="str">
        <f>IF(COUNTA(C13:AX13)=0,"",IF(COUNT(BA10,BA11,BA12,BA13,September!BA37,September!BA39,September!BA38)&lt;7,"",(BA10+BA11+BA12+BA13+September!BA37+September!BA39+September!BA38)))</f>
        <v/>
      </c>
      <c r="BC13" s="75"/>
    </row>
    <row r="14" spans="1:55" x14ac:dyDescent="0.2">
      <c r="A14" s="4">
        <v>5</v>
      </c>
      <c r="B14" s="54">
        <f t="shared" si="2"/>
        <v>44839</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IF(COUNTA(C14:AX14)=0,"",IF(COUNT(AY10,AY11,AY12,AY13,AY14,September!AY38,September!AY39)&lt;7,"",(AY10+AY11+AY12+AY13+AY14+September!AY38+September!AY39)))</f>
        <v/>
      </c>
      <c r="BA14" s="37" t="str">
        <f t="shared" si="1"/>
        <v/>
      </c>
      <c r="BB14" s="2" t="str">
        <f>IF(COUNTA(C14:AX14)=0,"",IF(COUNT(BA10,BA11,BA12,BA13,BA14,September!BA38,September!BA39)&lt;7,"",(BA10+BA11+BA12+BA13+BA14+September!BA38+September!BA39)))</f>
        <v/>
      </c>
      <c r="BC14" s="75"/>
    </row>
    <row r="15" spans="1:55" x14ac:dyDescent="0.2">
      <c r="A15" s="4">
        <v>6</v>
      </c>
      <c r="B15" s="54">
        <f t="shared" si="2"/>
        <v>44840</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IF(COUNTA(C15:AX15)=0,"",IF(COUNT(AY10,AY11,AY12,AY13,AY14,AY15,September!AY39)&lt;7,"",(AY10+AY11+AY12+AY13+AY14+AY15+September!AY39)))</f>
        <v/>
      </c>
      <c r="BA15" s="37" t="str">
        <f t="shared" si="1"/>
        <v/>
      </c>
      <c r="BB15" s="2" t="str">
        <f>IF(COUNTA(C15:AX15)=0,"",IF(COUNT(BA10,BA11,BA12,BA13,BA14,BA15,September!BA39)&lt;7,"",(BA10+BA11+BA12+BA13+BA14+BA15+September!BA39)))</f>
        <v/>
      </c>
      <c r="BC15" s="75"/>
    </row>
    <row r="16" spans="1:55" x14ac:dyDescent="0.2">
      <c r="A16" s="4">
        <v>7</v>
      </c>
      <c r="B16" s="54">
        <f t="shared" si="2"/>
        <v>44841</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44842</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IF(COUNTA(C17:AX17)=0,"",IF(COUNT(AY17,AY16,AY15,AY14,AY13,AY12,AY11)&lt;7,"",(AY17+AY16+AY15+AY14+AY13+AY12+AY11)))</f>
        <v/>
      </c>
      <c r="BA17" s="37" t="str">
        <f t="shared" si="1"/>
        <v/>
      </c>
      <c r="BB17" s="2" t="str">
        <f t="shared" ref="BB17:BB40" si="3">IF(COUNTA(C17:AX17)=0,"",IF(COUNT(BA17,BA16,BA15,BA14,BA13,BA12,BA11)&lt;7,"",(BA17+BA16+BA15+BA14+BA13+BA12+BA11)))</f>
        <v/>
      </c>
      <c r="BC17" s="75"/>
    </row>
    <row r="18" spans="1:55" x14ac:dyDescent="0.2">
      <c r="A18" s="4">
        <v>9</v>
      </c>
      <c r="B18" s="54">
        <f t="shared" si="2"/>
        <v>44843</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ref="AZ18:AZ40" si="4">IF(COUNTA(C18:AX18)=0,"",IF(COUNT(AY18,AY17,AY16,AY15,AY14,AY13,AY12)&lt;7,"",(AY18+AY17+AY16+AY15+AY14+AY13+AY12)))</f>
        <v/>
      </c>
      <c r="BA18" s="37" t="str">
        <f t="shared" si="1"/>
        <v/>
      </c>
      <c r="BB18" s="2" t="str">
        <f t="shared" si="3"/>
        <v/>
      </c>
      <c r="BC18" s="75"/>
    </row>
    <row r="19" spans="1:55" x14ac:dyDescent="0.2">
      <c r="A19" s="4">
        <v>10</v>
      </c>
      <c r="B19" s="54">
        <f t="shared" si="2"/>
        <v>44844</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4"/>
        <v/>
      </c>
      <c r="BA19" s="37" t="str">
        <f t="shared" si="1"/>
        <v/>
      </c>
      <c r="BB19" s="2" t="str">
        <f t="shared" si="3"/>
        <v/>
      </c>
      <c r="BC19" s="75"/>
    </row>
    <row r="20" spans="1:55" x14ac:dyDescent="0.2">
      <c r="A20" s="4">
        <v>11</v>
      </c>
      <c r="B20" s="54">
        <f t="shared" si="2"/>
        <v>44845</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4"/>
        <v/>
      </c>
      <c r="BA20" s="37" t="str">
        <f t="shared" si="1"/>
        <v/>
      </c>
      <c r="BB20" s="2" t="str">
        <f t="shared" si="3"/>
        <v/>
      </c>
      <c r="BC20" s="75"/>
    </row>
    <row r="21" spans="1:55" x14ac:dyDescent="0.2">
      <c r="A21" s="4">
        <v>12</v>
      </c>
      <c r="B21" s="54">
        <f t="shared" si="2"/>
        <v>44846</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4"/>
        <v/>
      </c>
      <c r="BA21" s="37" t="str">
        <f t="shared" si="1"/>
        <v/>
      </c>
      <c r="BB21" s="2" t="str">
        <f t="shared" si="3"/>
        <v/>
      </c>
      <c r="BC21" s="75"/>
    </row>
    <row r="22" spans="1:55" x14ac:dyDescent="0.2">
      <c r="A22" s="4">
        <v>13</v>
      </c>
      <c r="B22" s="54">
        <f t="shared" si="2"/>
        <v>44847</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4"/>
        <v/>
      </c>
      <c r="BA22" s="37" t="str">
        <f t="shared" si="1"/>
        <v/>
      </c>
      <c r="BB22" s="2" t="str">
        <f t="shared" si="3"/>
        <v/>
      </c>
      <c r="BC22" s="75"/>
    </row>
    <row r="23" spans="1:55" x14ac:dyDescent="0.2">
      <c r="A23" s="4">
        <v>14</v>
      </c>
      <c r="B23" s="54">
        <f t="shared" si="2"/>
        <v>44848</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4"/>
        <v/>
      </c>
      <c r="BA23" s="37" t="str">
        <f t="shared" si="1"/>
        <v/>
      </c>
      <c r="BB23" s="2" t="str">
        <f t="shared" si="3"/>
        <v/>
      </c>
      <c r="BC23" s="75"/>
    </row>
    <row r="24" spans="1:55" x14ac:dyDescent="0.2">
      <c r="A24" s="4">
        <v>15</v>
      </c>
      <c r="B24" s="54">
        <f t="shared" si="2"/>
        <v>44849</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4"/>
        <v/>
      </c>
      <c r="BA24" s="37" t="str">
        <f t="shared" si="1"/>
        <v/>
      </c>
      <c r="BB24" s="2" t="str">
        <f t="shared" si="3"/>
        <v/>
      </c>
      <c r="BC24" s="75"/>
    </row>
    <row r="25" spans="1:55" x14ac:dyDescent="0.2">
      <c r="A25" s="4">
        <v>16</v>
      </c>
      <c r="B25" s="54">
        <f t="shared" si="2"/>
        <v>44850</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4"/>
        <v/>
      </c>
      <c r="BA25" s="37" t="str">
        <f t="shared" si="1"/>
        <v/>
      </c>
      <c r="BB25" s="2" t="str">
        <f t="shared" si="3"/>
        <v/>
      </c>
      <c r="BC25" s="75"/>
    </row>
    <row r="26" spans="1:55" x14ac:dyDescent="0.2">
      <c r="A26" s="4">
        <v>17</v>
      </c>
      <c r="B26" s="54">
        <f t="shared" si="2"/>
        <v>44851</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4"/>
        <v/>
      </c>
      <c r="BA26" s="37" t="str">
        <f t="shared" si="1"/>
        <v/>
      </c>
      <c r="BB26" s="2" t="str">
        <f t="shared" si="3"/>
        <v/>
      </c>
      <c r="BC26" s="75"/>
    </row>
    <row r="27" spans="1:55" x14ac:dyDescent="0.2">
      <c r="A27" s="4">
        <v>18</v>
      </c>
      <c r="B27" s="54">
        <f t="shared" si="2"/>
        <v>44852</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4"/>
        <v/>
      </c>
      <c r="BA27" s="37" t="str">
        <f t="shared" si="1"/>
        <v/>
      </c>
      <c r="BB27" s="2" t="str">
        <f t="shared" si="3"/>
        <v/>
      </c>
      <c r="BC27" s="75"/>
    </row>
    <row r="28" spans="1:55" x14ac:dyDescent="0.2">
      <c r="A28" s="4">
        <v>19</v>
      </c>
      <c r="B28" s="54">
        <f t="shared" si="2"/>
        <v>44853</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4"/>
        <v/>
      </c>
      <c r="BA28" s="37" t="str">
        <f t="shared" si="1"/>
        <v/>
      </c>
      <c r="BB28" s="2" t="str">
        <f t="shared" si="3"/>
        <v/>
      </c>
      <c r="BC28" s="75"/>
    </row>
    <row r="29" spans="1:55" x14ac:dyDescent="0.2">
      <c r="A29" s="4">
        <v>20</v>
      </c>
      <c r="B29" s="54">
        <f t="shared" si="2"/>
        <v>44854</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4"/>
        <v/>
      </c>
      <c r="BA29" s="37" t="str">
        <f t="shared" si="1"/>
        <v/>
      </c>
      <c r="BB29" s="2" t="str">
        <f t="shared" si="3"/>
        <v/>
      </c>
      <c r="BC29" s="75"/>
    </row>
    <row r="30" spans="1:55" x14ac:dyDescent="0.2">
      <c r="A30" s="4">
        <v>21</v>
      </c>
      <c r="B30" s="54">
        <f t="shared" si="2"/>
        <v>44855</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4"/>
        <v/>
      </c>
      <c r="BA30" s="37" t="str">
        <f t="shared" si="1"/>
        <v/>
      </c>
      <c r="BB30" s="2" t="str">
        <f t="shared" si="3"/>
        <v/>
      </c>
      <c r="BC30" s="75"/>
    </row>
    <row r="31" spans="1:55" x14ac:dyDescent="0.2">
      <c r="A31" s="4">
        <v>22</v>
      </c>
      <c r="B31" s="54">
        <f t="shared" si="2"/>
        <v>44856</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4"/>
        <v/>
      </c>
      <c r="BA31" s="37" t="str">
        <f t="shared" si="1"/>
        <v/>
      </c>
      <c r="BB31" s="2" t="str">
        <f t="shared" si="3"/>
        <v/>
      </c>
      <c r="BC31" s="75"/>
    </row>
    <row r="32" spans="1:55" x14ac:dyDescent="0.2">
      <c r="A32" s="4">
        <v>23</v>
      </c>
      <c r="B32" s="54">
        <f t="shared" si="2"/>
        <v>44857</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4"/>
        <v/>
      </c>
      <c r="BA32" s="37" t="str">
        <f t="shared" si="1"/>
        <v/>
      </c>
      <c r="BB32" s="2" t="str">
        <f t="shared" si="3"/>
        <v/>
      </c>
      <c r="BC32" s="75"/>
    </row>
    <row r="33" spans="1:55" x14ac:dyDescent="0.2">
      <c r="A33" s="4">
        <v>24</v>
      </c>
      <c r="B33" s="54">
        <f t="shared" si="2"/>
        <v>44858</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4"/>
        <v/>
      </c>
      <c r="BA33" s="37" t="str">
        <f t="shared" si="1"/>
        <v/>
      </c>
      <c r="BB33" s="2" t="str">
        <f t="shared" si="3"/>
        <v/>
      </c>
      <c r="BC33" s="75"/>
    </row>
    <row r="34" spans="1:55" x14ac:dyDescent="0.2">
      <c r="A34" s="4">
        <v>25</v>
      </c>
      <c r="B34" s="54">
        <f t="shared" si="2"/>
        <v>44859</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4"/>
        <v/>
      </c>
      <c r="BA34" s="37" t="str">
        <f t="shared" si="1"/>
        <v/>
      </c>
      <c r="BB34" s="2" t="str">
        <f t="shared" si="3"/>
        <v/>
      </c>
      <c r="BC34" s="75"/>
    </row>
    <row r="35" spans="1:55" x14ac:dyDescent="0.2">
      <c r="A35" s="4">
        <v>26</v>
      </c>
      <c r="B35" s="54">
        <f t="shared" si="2"/>
        <v>44860</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4"/>
        <v/>
      </c>
      <c r="BA35" s="37" t="str">
        <f t="shared" si="1"/>
        <v/>
      </c>
      <c r="BB35" s="2" t="str">
        <f t="shared" si="3"/>
        <v/>
      </c>
      <c r="BC35" s="75"/>
    </row>
    <row r="36" spans="1:55" x14ac:dyDescent="0.2">
      <c r="A36" s="4">
        <v>27</v>
      </c>
      <c r="B36" s="54">
        <f t="shared" si="2"/>
        <v>44861</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4"/>
        <v/>
      </c>
      <c r="BA36" s="37" t="str">
        <f t="shared" si="1"/>
        <v/>
      </c>
      <c r="BB36" s="2" t="str">
        <f t="shared" si="3"/>
        <v/>
      </c>
      <c r="BC36" s="75"/>
    </row>
    <row r="37" spans="1:55" x14ac:dyDescent="0.2">
      <c r="A37" s="4">
        <v>28</v>
      </c>
      <c r="B37" s="54">
        <f t="shared" si="2"/>
        <v>44862</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4"/>
        <v/>
      </c>
      <c r="BA37" s="37" t="str">
        <f t="shared" si="1"/>
        <v/>
      </c>
      <c r="BB37" s="2" t="str">
        <f t="shared" si="3"/>
        <v/>
      </c>
      <c r="BC37" s="75"/>
    </row>
    <row r="38" spans="1:55" x14ac:dyDescent="0.2">
      <c r="A38" s="4">
        <v>29</v>
      </c>
      <c r="B38" s="54">
        <f t="shared" si="2"/>
        <v>44863</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4"/>
        <v/>
      </c>
      <c r="BA38" s="37" t="str">
        <f t="shared" si="1"/>
        <v/>
      </c>
      <c r="BB38" s="2" t="str">
        <f t="shared" si="3"/>
        <v/>
      </c>
      <c r="BC38" s="75"/>
    </row>
    <row r="39" spans="1:55" x14ac:dyDescent="0.2">
      <c r="A39" s="4">
        <v>30</v>
      </c>
      <c r="B39" s="54">
        <f t="shared" si="2"/>
        <v>44864</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4"/>
        <v/>
      </c>
      <c r="BA39" s="37" t="str">
        <f t="shared" si="1"/>
        <v/>
      </c>
      <c r="BB39" s="2" t="str">
        <f t="shared" si="3"/>
        <v/>
      </c>
      <c r="BC39" s="75"/>
    </row>
    <row r="40" spans="1:55" ht="16" thickBot="1" x14ac:dyDescent="0.25">
      <c r="A40" s="5">
        <v>31</v>
      </c>
      <c r="B40" s="55">
        <f t="shared" si="2"/>
        <v>44865</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4"/>
        <v/>
      </c>
      <c r="BA40" s="39" t="str">
        <f t="shared" si="1"/>
        <v/>
      </c>
      <c r="BB40" s="16" t="str">
        <f t="shared" si="3"/>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5" spans="1:55" x14ac:dyDescent="0.2">
      <c r="A45" s="103" t="s">
        <v>37</v>
      </c>
      <c r="B45" s="103"/>
      <c r="C45" s="104">
        <v>1</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ZCgChFciYACr86T1D8b3qQKUC/ce0pFfO+gBEN2OunSR7xGjFFVWY31hdQrzFKh0msfYileyhW2c+hAPry6IAQ==" saltValue="237fpJTxWXwrWf1oZth35A==" spinCount="100000" sheet="1" objects="1" scenarios="1"/>
  <protectedRanges>
    <protectedRange sqref="C41:AX41" name="Compilazione_1"/>
    <protectedRange sqref="C40:AX40" name="Compilazione_2"/>
    <protectedRange sqref="C42:AX42" name="Compilazione_1_1"/>
    <protectedRange sqref="C10:AX19 C20:AD39 AU20:AX3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0:AX40">
    <cfRule type="containsText" dxfId="38" priority="40" operator="containsText" text="n">
      <formula>NOT(ISERROR(SEARCH("n",C40)))</formula>
    </cfRule>
    <cfRule type="containsText" dxfId="37" priority="41" operator="containsText" text="r">
      <formula>NOT(ISERROR(SEARCH("r",C40)))</formula>
    </cfRule>
    <cfRule type="containsText" dxfId="36" priority="42" operator="containsText" text="w">
      <formula>NOT(ISERROR(SEARCH("w",C40)))</formula>
    </cfRule>
  </conditionalFormatting>
  <conditionalFormatting sqref="C10:AX19 C20:AD39 AU20:AX39">
    <cfRule type="containsText" dxfId="35" priority="28" operator="containsText" text="n">
      <formula>NOT(ISERROR(SEARCH("n",C10)))</formula>
    </cfRule>
    <cfRule type="containsText" dxfId="34" priority="29" operator="containsText" text="r">
      <formula>NOT(ISERROR(SEARCH("r",C10)))</formula>
    </cfRule>
    <cfRule type="containsText" dxfId="33" priority="30" operator="containsText" text="w">
      <formula>NOT(ISERROR(SEARCH("w",C10)))</formula>
    </cfRule>
  </conditionalFormatting>
  <conditionalFormatting sqref="AE20:AT39">
    <cfRule type="containsText" dxfId="32" priority="25" operator="containsText" text="n">
      <formula>NOT(ISERROR(SEARCH("n",AE20)))</formula>
    </cfRule>
    <cfRule type="containsText" dxfId="31" priority="26" operator="containsText" text="r">
      <formula>NOT(ISERROR(SEARCH("r",AE20)))</formula>
    </cfRule>
    <cfRule type="containsText" dxfId="30" priority="27" operator="containsText" text="w">
      <formula>NOT(ISERROR(SEARCH("w",AE20)))</formula>
    </cfRule>
  </conditionalFormatting>
  <conditionalFormatting sqref="C46:D46">
    <cfRule type="cellIs" dxfId="29" priority="13" operator="greaterThan">
      <formula>14</formula>
    </cfRule>
  </conditionalFormatting>
  <conditionalFormatting sqref="C47:D47">
    <cfRule type="cellIs" dxfId="28" priority="12" operator="greaterThan">
      <formula>72</formula>
    </cfRule>
  </conditionalFormatting>
  <conditionalFormatting sqref="C48:D48">
    <cfRule type="cellIs" dxfId="27" priority="11" operator="lessThan">
      <formula>10</formula>
    </cfRule>
  </conditionalFormatting>
  <conditionalFormatting sqref="C49:D49">
    <cfRule type="cellIs" dxfId="26"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25" priority="8" operator="greaterThan">
      <formula>14</formula>
    </cfRule>
  </conditionalFormatting>
  <conditionalFormatting sqref="BA10:BA40">
    <cfRule type="containsBlanks" priority="4" stopIfTrue="1">
      <formula>LEN(TRIM(BA10))=0</formula>
    </cfRule>
    <cfRule type="cellIs" dxfId="24" priority="5" operator="lessThan">
      <formula>10</formula>
    </cfRule>
  </conditionalFormatting>
  <conditionalFormatting sqref="AZ10:AZ40">
    <cfRule type="containsBlanks" priority="2" stopIfTrue="1">
      <formula>LEN(TRIM(AZ10))=0</formula>
    </cfRule>
    <cfRule type="cellIs" dxfId="23" priority="6" operator="greaterThan">
      <formula>72</formula>
    </cfRule>
  </conditionalFormatting>
  <conditionalFormatting sqref="BB10:BB40">
    <cfRule type="containsBlanks" priority="1" stopIfTrue="1">
      <formula>LEN(TRIM(BB10))=0</formula>
    </cfRule>
    <cfRule type="cellIs" dxfId="22" priority="3" operator="lessThan">
      <formula>77</formula>
    </cfRule>
  </conditionalFormatting>
  <dataValidations count="3">
    <dataValidation allowBlank="1" showDropDown="1" showInputMessage="1" showErrorMessage="1" sqref="C42:AX42" xr:uid="{00000000-0002-0000-0B00-000000000000}"/>
    <dataValidation type="list" allowBlank="1" showDropDown="1" showInputMessage="1" showErrorMessage="1" sqref="C41:AX41" xr:uid="{00000000-0002-0000-0B00-000001000000}">
      <formula1>"x, "</formula1>
    </dataValidation>
    <dataValidation type="list" allowBlank="1" showDropDown="1" showInputMessage="1" showErrorMessage="1" sqref="C10:AX40" xr:uid="{00000000-0002-0000-0B00-000002000000}">
      <formula1>"w,r,n"</formula1>
    </dataValidation>
  </dataValidations>
  <pageMargins left="0.25" right="0.25" top="0.75" bottom="0.75" header="0.3" footer="0.3"/>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332031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52</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27">
        <v>1</v>
      </c>
      <c r="B10" s="62">
        <v>44866</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IF(COUNTA(C10:AX10)=0,"",IF(COUNT(AY10,October!AY40,October!AY39,October!AY38,October!AY37,October!AY36,October!AY35)&lt;7,"",(AY10+October!AY40+October!AY39+October!AY38+October!AY37+October!AY36+October!AY35)))</f>
        <v/>
      </c>
      <c r="BA10" s="38" t="str">
        <f>IF(COUNTA(C10:AX10)=0,"",(COUNTIF(C10:AX10,"r")/2))</f>
        <v/>
      </c>
      <c r="BB10" s="83" t="str">
        <f>IF(COUNTA(C10:AX10)=0,"",IF(COUNT(BA10,October!BA40,October!BA39,October!BA38,October!BA37,October!BA36,October!BA35)&lt;7,"",(BA10+October!BA40+October!BA39+October!BA38+October!BA37+October!BA36+October!BA35)))</f>
        <v/>
      </c>
      <c r="BC10" s="77"/>
    </row>
    <row r="11" spans="1:55" x14ac:dyDescent="0.2">
      <c r="A11" s="4">
        <v>2</v>
      </c>
      <c r="B11" s="54">
        <f>+B10+1</f>
        <v>44867</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39" si="0">IF(COUNTA(C11:AX11)=0,"",(COUNTIF(C11:AX11,"w")/2))</f>
        <v/>
      </c>
      <c r="AZ11" s="37" t="str">
        <f>IF(COUNTA(C11:AX11)=0,"",IF(COUNT(AY10,AY11,October!AY40,October!AY39,October!AY38,October!AY37,October!AY36)&lt;7,"",(AY10+AY11+October!AY40+October!AY39+October!AY38+October!AY37+October!AY36)))</f>
        <v/>
      </c>
      <c r="BA11" s="37" t="str">
        <f t="shared" ref="BA11:BA39" si="1">IF(COUNTA(C11:AX11)=0,"",(COUNTIF(C11:AX11,"r")/2))</f>
        <v/>
      </c>
      <c r="BB11" s="2" t="str">
        <f>IF(COUNTA(C11:AX11)=0,"",IF(COUNT(BA10,BA11,October!BA40,October!BA39,October!BA38,October!BA37,October!BA36)&lt;7,"",(BA10+BA11+October!BA40+October!BA39+October!BA38+October!BA37+October!BA36)))</f>
        <v/>
      </c>
      <c r="BC11" s="75"/>
    </row>
    <row r="12" spans="1:55" x14ac:dyDescent="0.2">
      <c r="A12" s="4">
        <v>3</v>
      </c>
      <c r="B12" s="54">
        <f t="shared" ref="B12:B39" si="2">+B11+1</f>
        <v>44868</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IF(COUNTA(C12:AX12)=0,"",IF(COUNT(AY10,AY11,AY12,October!AY40,October!AY39,October!AY38,October!AY37)&lt;7,"",(AY10+AY11+AY12+October!AY40+October!AY39+October!AY38+October!AY37)))</f>
        <v/>
      </c>
      <c r="BA12" s="37" t="str">
        <f t="shared" si="1"/>
        <v/>
      </c>
      <c r="BB12" s="2" t="str">
        <f>IF(COUNTA(C12:AX12)=0,"",IF(COUNT(BA10,BA11,BA12,October!BA40,October!BA39,October!BA38,October!BA37)&lt;7,"",(BA10+BA11+BA12+October!BA40+October!BA39+October!BA38+October!BA37)))</f>
        <v/>
      </c>
      <c r="BC12" s="75"/>
    </row>
    <row r="13" spans="1:55" x14ac:dyDescent="0.2">
      <c r="A13" s="4">
        <v>4</v>
      </c>
      <c r="B13" s="54">
        <f t="shared" si="2"/>
        <v>44869</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IF(COUNTA(C13:AX13)=0,"",IF(COUNT(AY10,AY11,AY12,AY13,October!AY40,October!AY39,October!AY38)&lt;7,"",(AY10+AY11+AY12+AY13+October!AY40+October!AY39+October!AY38)))</f>
        <v/>
      </c>
      <c r="BA13" s="37" t="str">
        <f t="shared" si="1"/>
        <v/>
      </c>
      <c r="BB13" s="2" t="str">
        <f>IF(COUNTA(C13:AX13)=0,"",IF(COUNT(BA10,BA11,BA12,BA13,October!BA40,October!BA39,October!BA38)&lt;7,"",(BA10+BA11+BA12+BA13+October!BA40+October!BA39+October!BA38)))</f>
        <v/>
      </c>
      <c r="BC13" s="75"/>
    </row>
    <row r="14" spans="1:55" x14ac:dyDescent="0.2">
      <c r="A14" s="4">
        <v>5</v>
      </c>
      <c r="B14" s="54">
        <f t="shared" si="2"/>
        <v>44870</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IF(COUNTA(C14:AX14)=0,"",IF(COUNT(AY10,AY11,AY12,AY13,AY14,October!AY40,October!AY39)&lt;7,"",(AY10+AY11+AY12+AY13+AY14+October!AY40+October!AY39)))</f>
        <v/>
      </c>
      <c r="BA14" s="37" t="str">
        <f t="shared" si="1"/>
        <v/>
      </c>
      <c r="BB14" s="2" t="str">
        <f>IF(COUNTA(C14:AX14)=0,"",IF(COUNT(BA10,BA11,BA12,BA13,BA14,October!BA40,October!BA39)&lt;7,"",(BA10+BA11+BA12+BA13+BA14+October!BA40+October!BA39)))</f>
        <v/>
      </c>
      <c r="BC14" s="75"/>
    </row>
    <row r="15" spans="1:55" x14ac:dyDescent="0.2">
      <c r="A15" s="4">
        <v>6</v>
      </c>
      <c r="B15" s="54">
        <f t="shared" si="2"/>
        <v>44871</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IF(COUNTA(C15:AX15)=0,"",IF(COUNT(AY10,AY11,AY12,AY13,AY14,AY15,October!AY40)&lt;7,"",(AY10+AY11+AY12+AY13+AY14+AY15+October!AY40)))</f>
        <v/>
      </c>
      <c r="BA15" s="37" t="str">
        <f t="shared" si="1"/>
        <v/>
      </c>
      <c r="BB15" s="2" t="str">
        <f>IF(COUNTA(C15:AX15)=0,"",IF(COUNT(BA10,BA11,BA12,BA13,BA14,BA15,October!BA40)&lt;7,"",(BA10+BA11+BA12+BA13+BA14+BA15+October!BA40)))</f>
        <v/>
      </c>
      <c r="BC15" s="75"/>
    </row>
    <row r="16" spans="1:55" x14ac:dyDescent="0.2">
      <c r="A16" s="4">
        <v>7</v>
      </c>
      <c r="B16" s="54">
        <f t="shared" si="2"/>
        <v>44872</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44873</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IF(COUNTA(C17:AX17)=0,"",IF(COUNT(AY17,AY16,AY15,AY14,AY13,AY12,AY11)&lt;7,"",(AY17+AY16+AY15+AY14+AY13+AY12+AY11)))</f>
        <v/>
      </c>
      <c r="BA17" s="37" t="str">
        <f t="shared" si="1"/>
        <v/>
      </c>
      <c r="BB17" s="2" t="str">
        <f t="shared" ref="BB17:BB39" si="3">IF(COUNTA(C17:AX17)=0,"",IF(COUNT(BA17,BA16,BA15,BA14,BA13,BA12,BA11)&lt;7,"",(BA17+BA16+BA15+BA14+BA13+BA12+BA11)))</f>
        <v/>
      </c>
      <c r="BC17" s="75"/>
    </row>
    <row r="18" spans="1:55" x14ac:dyDescent="0.2">
      <c r="A18" s="4">
        <v>9</v>
      </c>
      <c r="B18" s="54">
        <f t="shared" si="2"/>
        <v>44874</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ref="AZ18:AZ39" si="4">IF(COUNTA(C18:AX18)=0,"",IF(COUNT(AY18,AY17,AY16,AY15,AY14,AY13,AY12)&lt;7,"",(AY18+AY17+AY16+AY15+AY14+AY13+AY12)))</f>
        <v/>
      </c>
      <c r="BA18" s="37" t="str">
        <f t="shared" si="1"/>
        <v/>
      </c>
      <c r="BB18" s="2" t="str">
        <f t="shared" si="3"/>
        <v/>
      </c>
      <c r="BC18" s="75"/>
    </row>
    <row r="19" spans="1:55" x14ac:dyDescent="0.2">
      <c r="A19" s="4">
        <v>10</v>
      </c>
      <c r="B19" s="54">
        <f t="shared" si="2"/>
        <v>44875</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4"/>
        <v/>
      </c>
      <c r="BA19" s="37" t="str">
        <f t="shared" si="1"/>
        <v/>
      </c>
      <c r="BB19" s="2" t="str">
        <f t="shared" si="3"/>
        <v/>
      </c>
      <c r="BC19" s="75"/>
    </row>
    <row r="20" spans="1:55" x14ac:dyDescent="0.2">
      <c r="A20" s="4">
        <v>11</v>
      </c>
      <c r="B20" s="54">
        <f t="shared" si="2"/>
        <v>44876</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4"/>
        <v/>
      </c>
      <c r="BA20" s="37" t="str">
        <f t="shared" si="1"/>
        <v/>
      </c>
      <c r="BB20" s="2" t="str">
        <f t="shared" si="3"/>
        <v/>
      </c>
      <c r="BC20" s="75"/>
    </row>
    <row r="21" spans="1:55" x14ac:dyDescent="0.2">
      <c r="A21" s="4">
        <v>12</v>
      </c>
      <c r="B21" s="54">
        <f t="shared" si="2"/>
        <v>44877</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4"/>
        <v/>
      </c>
      <c r="BA21" s="37" t="str">
        <f t="shared" si="1"/>
        <v/>
      </c>
      <c r="BB21" s="2" t="str">
        <f t="shared" si="3"/>
        <v/>
      </c>
      <c r="BC21" s="75"/>
    </row>
    <row r="22" spans="1:55" x14ac:dyDescent="0.2">
      <c r="A22" s="4">
        <v>13</v>
      </c>
      <c r="B22" s="54">
        <f t="shared" si="2"/>
        <v>44878</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4"/>
        <v/>
      </c>
      <c r="BA22" s="37" t="str">
        <f t="shared" si="1"/>
        <v/>
      </c>
      <c r="BB22" s="2" t="str">
        <f t="shared" si="3"/>
        <v/>
      </c>
      <c r="BC22" s="75"/>
    </row>
    <row r="23" spans="1:55" x14ac:dyDescent="0.2">
      <c r="A23" s="4">
        <v>14</v>
      </c>
      <c r="B23" s="54">
        <f t="shared" si="2"/>
        <v>44879</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4"/>
        <v/>
      </c>
      <c r="BA23" s="37" t="str">
        <f t="shared" si="1"/>
        <v/>
      </c>
      <c r="BB23" s="2" t="str">
        <f t="shared" si="3"/>
        <v/>
      </c>
      <c r="BC23" s="75"/>
    </row>
    <row r="24" spans="1:55" x14ac:dyDescent="0.2">
      <c r="A24" s="4">
        <v>15</v>
      </c>
      <c r="B24" s="54">
        <f t="shared" si="2"/>
        <v>44880</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4"/>
        <v/>
      </c>
      <c r="BA24" s="37" t="str">
        <f t="shared" si="1"/>
        <v/>
      </c>
      <c r="BB24" s="2" t="str">
        <f t="shared" si="3"/>
        <v/>
      </c>
      <c r="BC24" s="75"/>
    </row>
    <row r="25" spans="1:55" x14ac:dyDescent="0.2">
      <c r="A25" s="4">
        <v>16</v>
      </c>
      <c r="B25" s="54">
        <f t="shared" si="2"/>
        <v>44881</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4"/>
        <v/>
      </c>
      <c r="BA25" s="37" t="str">
        <f t="shared" si="1"/>
        <v/>
      </c>
      <c r="BB25" s="2" t="str">
        <f t="shared" si="3"/>
        <v/>
      </c>
      <c r="BC25" s="75"/>
    </row>
    <row r="26" spans="1:55" x14ac:dyDescent="0.2">
      <c r="A26" s="4">
        <v>17</v>
      </c>
      <c r="B26" s="54">
        <f t="shared" si="2"/>
        <v>44882</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4"/>
        <v/>
      </c>
      <c r="BA26" s="37" t="str">
        <f t="shared" si="1"/>
        <v/>
      </c>
      <c r="BB26" s="2" t="str">
        <f t="shared" si="3"/>
        <v/>
      </c>
      <c r="BC26" s="75"/>
    </row>
    <row r="27" spans="1:55" x14ac:dyDescent="0.2">
      <c r="A27" s="4">
        <v>18</v>
      </c>
      <c r="B27" s="54">
        <f t="shared" si="2"/>
        <v>44883</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4"/>
        <v/>
      </c>
      <c r="BA27" s="37" t="str">
        <f t="shared" si="1"/>
        <v/>
      </c>
      <c r="BB27" s="2" t="str">
        <f t="shared" si="3"/>
        <v/>
      </c>
      <c r="BC27" s="75"/>
    </row>
    <row r="28" spans="1:55" x14ac:dyDescent="0.2">
      <c r="A28" s="4">
        <v>19</v>
      </c>
      <c r="B28" s="54">
        <f t="shared" si="2"/>
        <v>44884</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4"/>
        <v/>
      </c>
      <c r="BA28" s="37" t="str">
        <f t="shared" si="1"/>
        <v/>
      </c>
      <c r="BB28" s="2" t="str">
        <f t="shared" si="3"/>
        <v/>
      </c>
      <c r="BC28" s="75"/>
    </row>
    <row r="29" spans="1:55" x14ac:dyDescent="0.2">
      <c r="A29" s="4">
        <v>20</v>
      </c>
      <c r="B29" s="54">
        <f t="shared" si="2"/>
        <v>44885</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4"/>
        <v/>
      </c>
      <c r="BA29" s="37" t="str">
        <f t="shared" si="1"/>
        <v/>
      </c>
      <c r="BB29" s="2" t="str">
        <f t="shared" si="3"/>
        <v/>
      </c>
      <c r="BC29" s="75"/>
    </row>
    <row r="30" spans="1:55" x14ac:dyDescent="0.2">
      <c r="A30" s="4">
        <v>21</v>
      </c>
      <c r="B30" s="54">
        <f t="shared" si="2"/>
        <v>44886</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4"/>
        <v/>
      </c>
      <c r="BA30" s="37" t="str">
        <f t="shared" si="1"/>
        <v/>
      </c>
      <c r="BB30" s="2" t="str">
        <f t="shared" si="3"/>
        <v/>
      </c>
      <c r="BC30" s="75"/>
    </row>
    <row r="31" spans="1:55" x14ac:dyDescent="0.2">
      <c r="A31" s="4">
        <v>22</v>
      </c>
      <c r="B31" s="54">
        <f t="shared" si="2"/>
        <v>44887</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4"/>
        <v/>
      </c>
      <c r="BA31" s="37" t="str">
        <f t="shared" si="1"/>
        <v/>
      </c>
      <c r="BB31" s="2" t="str">
        <f t="shared" si="3"/>
        <v/>
      </c>
      <c r="BC31" s="75"/>
    </row>
    <row r="32" spans="1:55" x14ac:dyDescent="0.2">
      <c r="A32" s="4">
        <v>23</v>
      </c>
      <c r="B32" s="54">
        <f t="shared" si="2"/>
        <v>44888</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4"/>
        <v/>
      </c>
      <c r="BA32" s="37" t="str">
        <f t="shared" si="1"/>
        <v/>
      </c>
      <c r="BB32" s="2" t="str">
        <f t="shared" si="3"/>
        <v/>
      </c>
      <c r="BC32" s="75"/>
    </row>
    <row r="33" spans="1:55" x14ac:dyDescent="0.2">
      <c r="A33" s="4">
        <v>24</v>
      </c>
      <c r="B33" s="54">
        <f t="shared" si="2"/>
        <v>44889</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4"/>
        <v/>
      </c>
      <c r="BA33" s="37" t="str">
        <f t="shared" si="1"/>
        <v/>
      </c>
      <c r="BB33" s="2" t="str">
        <f t="shared" si="3"/>
        <v/>
      </c>
      <c r="BC33" s="75"/>
    </row>
    <row r="34" spans="1:55" x14ac:dyDescent="0.2">
      <c r="A34" s="4">
        <v>25</v>
      </c>
      <c r="B34" s="54">
        <f t="shared" si="2"/>
        <v>44890</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4"/>
        <v/>
      </c>
      <c r="BA34" s="37" t="str">
        <f t="shared" si="1"/>
        <v/>
      </c>
      <c r="BB34" s="2" t="str">
        <f t="shared" si="3"/>
        <v/>
      </c>
      <c r="BC34" s="75"/>
    </row>
    <row r="35" spans="1:55" x14ac:dyDescent="0.2">
      <c r="A35" s="4">
        <v>26</v>
      </c>
      <c r="B35" s="54">
        <f t="shared" si="2"/>
        <v>44891</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4"/>
        <v/>
      </c>
      <c r="BA35" s="37" t="str">
        <f t="shared" si="1"/>
        <v/>
      </c>
      <c r="BB35" s="2" t="str">
        <f t="shared" si="3"/>
        <v/>
      </c>
      <c r="BC35" s="75"/>
    </row>
    <row r="36" spans="1:55" ht="15" customHeight="1" x14ac:dyDescent="0.2">
      <c r="A36" s="4">
        <v>27</v>
      </c>
      <c r="B36" s="54">
        <f t="shared" si="2"/>
        <v>44892</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4"/>
        <v/>
      </c>
      <c r="BA36" s="37" t="str">
        <f t="shared" si="1"/>
        <v/>
      </c>
      <c r="BB36" s="2" t="str">
        <f t="shared" si="3"/>
        <v/>
      </c>
      <c r="BC36" s="75"/>
    </row>
    <row r="37" spans="1:55" x14ac:dyDescent="0.2">
      <c r="A37" s="4">
        <v>28</v>
      </c>
      <c r="B37" s="54">
        <f t="shared" si="2"/>
        <v>44893</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4"/>
        <v/>
      </c>
      <c r="BA37" s="37" t="str">
        <f t="shared" si="1"/>
        <v/>
      </c>
      <c r="BB37" s="2" t="str">
        <f t="shared" si="3"/>
        <v/>
      </c>
      <c r="BC37" s="75"/>
    </row>
    <row r="38" spans="1:55" x14ac:dyDescent="0.2">
      <c r="A38" s="4">
        <v>29</v>
      </c>
      <c r="B38" s="54">
        <f t="shared" si="2"/>
        <v>44894</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4"/>
        <v/>
      </c>
      <c r="BA38" s="37" t="str">
        <f t="shared" si="1"/>
        <v/>
      </c>
      <c r="BB38" s="2" t="str">
        <f t="shared" si="3"/>
        <v/>
      </c>
      <c r="BC38" s="75"/>
    </row>
    <row r="39" spans="1:55" ht="16" thickBot="1" x14ac:dyDescent="0.25">
      <c r="A39" s="5">
        <v>30</v>
      </c>
      <c r="B39" s="55">
        <f t="shared" si="2"/>
        <v>44895</v>
      </c>
      <c r="C39" s="67"/>
      <c r="D39" s="68"/>
      <c r="E39" s="67"/>
      <c r="F39" s="68"/>
      <c r="G39" s="67"/>
      <c r="H39" s="68"/>
      <c r="I39" s="67"/>
      <c r="J39" s="68"/>
      <c r="K39" s="67"/>
      <c r="L39" s="68"/>
      <c r="M39" s="67"/>
      <c r="N39" s="68"/>
      <c r="O39" s="67"/>
      <c r="P39" s="68"/>
      <c r="Q39" s="67"/>
      <c r="R39" s="68"/>
      <c r="S39" s="67"/>
      <c r="T39" s="68"/>
      <c r="U39" s="67"/>
      <c r="V39" s="68"/>
      <c r="W39" s="67"/>
      <c r="X39" s="68"/>
      <c r="Y39" s="67"/>
      <c r="Z39" s="68"/>
      <c r="AA39" s="67"/>
      <c r="AB39" s="68"/>
      <c r="AC39" s="67"/>
      <c r="AD39" s="68"/>
      <c r="AE39" s="67"/>
      <c r="AF39" s="68"/>
      <c r="AG39" s="67"/>
      <c r="AH39" s="68"/>
      <c r="AI39" s="67"/>
      <c r="AJ39" s="68"/>
      <c r="AK39" s="67"/>
      <c r="AL39" s="68"/>
      <c r="AM39" s="67"/>
      <c r="AN39" s="68"/>
      <c r="AO39" s="67"/>
      <c r="AP39" s="68"/>
      <c r="AQ39" s="67"/>
      <c r="AR39" s="68"/>
      <c r="AS39" s="67"/>
      <c r="AT39" s="68"/>
      <c r="AU39" s="67"/>
      <c r="AV39" s="68"/>
      <c r="AW39" s="67"/>
      <c r="AX39" s="79"/>
      <c r="AY39" s="9" t="str">
        <f t="shared" si="0"/>
        <v/>
      </c>
      <c r="AZ39" s="39" t="str">
        <f t="shared" si="4"/>
        <v/>
      </c>
      <c r="BA39" s="39" t="str">
        <f t="shared" si="1"/>
        <v/>
      </c>
      <c r="BB39" s="16" t="str">
        <f t="shared" si="3"/>
        <v/>
      </c>
      <c r="BC39" s="76"/>
    </row>
    <row r="40" spans="1:55" ht="9.75" customHeight="1" x14ac:dyDescent="0.2">
      <c r="A40" s="24"/>
      <c r="B40" s="5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4"/>
      <c r="AZ40" s="24"/>
      <c r="BA40" s="24"/>
      <c r="BB40" s="24"/>
      <c r="BC40" s="11"/>
    </row>
    <row r="41" spans="1:55" x14ac:dyDescent="0.2">
      <c r="A41" s="24"/>
      <c r="B41" s="59"/>
      <c r="C41" s="105" t="s">
        <v>55</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24"/>
      <c r="AZ41" s="24"/>
      <c r="BA41" s="24"/>
      <c r="BB41" s="24"/>
      <c r="BC41" s="11"/>
    </row>
    <row r="45" spans="1:55" x14ac:dyDescent="0.2">
      <c r="A45" s="103" t="s">
        <v>37</v>
      </c>
      <c r="B45" s="103"/>
      <c r="C45" s="104">
        <v>1</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BIcjJXPIv3n+WF9NBoYh1gbLiXdf0P/DzrafNV9PFKSn86ut3hSLWas1NYHbcF7S0D8CbdNiAgc/9MqceS/HA==" saltValue="FBVUqxUCcHrKofmIADGINg==" spinCount="100000" sheet="1" objects="1" scenarios="1"/>
  <protectedRanges>
    <protectedRange sqref="C40:AX40" name="Compilazione_1"/>
    <protectedRange sqref="C41:AX41" name="Compilazione_1_1"/>
    <protectedRange sqref="C10:AX39" name="Compilazione_2"/>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10:AX39">
    <cfRule type="containsText" dxfId="21" priority="42" operator="containsText" text="n">
      <formula>NOT(ISERROR(SEARCH("n",C10)))</formula>
    </cfRule>
    <cfRule type="containsText" dxfId="20" priority="43" operator="containsText" text="r">
      <formula>NOT(ISERROR(SEARCH("r",C10)))</formula>
    </cfRule>
    <cfRule type="containsText" dxfId="19" priority="44" operator="containsText" text="w">
      <formula>NOT(ISERROR(SEARCH("w",C10)))</formula>
    </cfRule>
  </conditionalFormatting>
  <conditionalFormatting sqref="C46:D46">
    <cfRule type="cellIs" dxfId="18" priority="21" operator="greaterThan">
      <formula>14</formula>
    </cfRule>
  </conditionalFormatting>
  <conditionalFormatting sqref="C47:D47">
    <cfRule type="cellIs" dxfId="17" priority="20" operator="greaterThan">
      <formula>72</formula>
    </cfRule>
  </conditionalFormatting>
  <conditionalFormatting sqref="C48:D48">
    <cfRule type="cellIs" dxfId="16" priority="19" operator="lessThan">
      <formula>10</formula>
    </cfRule>
  </conditionalFormatting>
  <conditionalFormatting sqref="C49:D49">
    <cfRule type="cellIs" dxfId="15" priority="18" operator="lessThan">
      <formula>77</formula>
    </cfRule>
  </conditionalFormatting>
  <conditionalFormatting sqref="C46:D49">
    <cfRule type="containsBlanks" priority="17" stopIfTrue="1">
      <formula>LEN(TRIM(C46))=0</formula>
    </cfRule>
  </conditionalFormatting>
  <conditionalFormatting sqref="AY10:AY39">
    <cfRule type="containsBlanks" priority="7" stopIfTrue="1">
      <formula>LEN(TRIM(AY10))=0</formula>
    </cfRule>
    <cfRule type="cellIs" dxfId="14" priority="8" operator="greaterThan">
      <formula>14</formula>
    </cfRule>
  </conditionalFormatting>
  <conditionalFormatting sqref="BA10:BA39">
    <cfRule type="containsBlanks" priority="4" stopIfTrue="1">
      <formula>LEN(TRIM(BA10))=0</formula>
    </cfRule>
    <cfRule type="cellIs" dxfId="13" priority="5" operator="lessThan">
      <formula>10</formula>
    </cfRule>
  </conditionalFormatting>
  <conditionalFormatting sqref="AZ10:AZ39">
    <cfRule type="containsBlanks" priority="2" stopIfTrue="1">
      <formula>LEN(TRIM(AZ10))=0</formula>
    </cfRule>
    <cfRule type="cellIs" dxfId="12" priority="6" operator="greaterThan">
      <formula>72</formula>
    </cfRule>
  </conditionalFormatting>
  <conditionalFormatting sqref="BB10:BB39">
    <cfRule type="containsBlanks" priority="1" stopIfTrue="1">
      <formula>LEN(TRIM(BB10))=0</formula>
    </cfRule>
    <cfRule type="cellIs" dxfId="11" priority="3" operator="lessThan">
      <formula>77</formula>
    </cfRule>
  </conditionalFormatting>
  <dataValidations count="3">
    <dataValidation allowBlank="1" showDropDown="1" showInputMessage="1" showErrorMessage="1" sqref="C41:AX41" xr:uid="{00000000-0002-0000-0C00-000000000000}"/>
    <dataValidation type="list" allowBlank="1" showDropDown="1" showInputMessage="1" showErrorMessage="1" sqref="C40:AX40" xr:uid="{00000000-0002-0000-0C00-000001000000}">
      <formula1>"x, "</formula1>
    </dataValidation>
    <dataValidation type="list" allowBlank="1" showDropDown="1" showInputMessage="1" showErrorMessage="1" sqref="C10:AX39" xr:uid="{00000000-0002-0000-0C00-000002000000}">
      <formula1>"w,r,n"</formula1>
    </dataValidation>
  </dataValidations>
  <pageMargins left="0.25" right="0.25" top="0.75" bottom="0.75" header="0.3" footer="0.3"/>
  <pageSetup paperSize="9" scale="5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pageSetUpPr fitToPage="1"/>
  </sheetPr>
  <dimension ref="A1:BD56"/>
  <sheetViews>
    <sheetView topLeftCell="A4" zoomScale="70" zoomScaleNormal="70" zoomScalePageLayoutView="70" workbookViewId="0">
      <selection activeCell="C10" sqref="C10"/>
    </sheetView>
  </sheetViews>
  <sheetFormatPr baseColWidth="10" defaultColWidth="8.83203125" defaultRowHeight="15" x14ac:dyDescent="0.2"/>
  <cols>
    <col min="1" max="1" width="8.5" customWidth="1"/>
    <col min="2" max="2" width="12.33203125" style="52" customWidth="1"/>
    <col min="3" max="50" width="3.5" customWidth="1"/>
    <col min="51" max="52" width="16.6640625" customWidth="1"/>
    <col min="53" max="54" width="16" customWidth="1"/>
    <col min="55" max="55" width="22.5" customWidth="1"/>
  </cols>
  <sheetData>
    <row r="1" spans="1:56" x14ac:dyDescent="0.2">
      <c r="B1" s="70"/>
    </row>
    <row r="2" spans="1:56" x14ac:dyDescent="0.2">
      <c r="B2" s="70"/>
    </row>
    <row r="3" spans="1:56" x14ac:dyDescent="0.2">
      <c r="B3" s="70"/>
    </row>
    <row r="4" spans="1:56" x14ac:dyDescent="0.2">
      <c r="B4" s="70"/>
    </row>
    <row r="5" spans="1:56"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6"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53</v>
      </c>
      <c r="AK6" s="91"/>
      <c r="AL6" s="91"/>
      <c r="AM6" s="91"/>
      <c r="AN6" s="91"/>
      <c r="AO6" s="20"/>
      <c r="AP6" s="20"/>
      <c r="AQ6" s="89" t="s">
        <v>36</v>
      </c>
      <c r="AR6" s="89"/>
      <c r="AS6" s="89"/>
      <c r="AT6" s="89"/>
      <c r="AU6" s="89"/>
      <c r="AV6" s="89"/>
      <c r="AW6" s="89"/>
      <c r="AX6" s="89"/>
      <c r="AY6" s="21" t="str">
        <f>+'_Seafarers Data'!B6</f>
        <v>yes</v>
      </c>
      <c r="BA6" s="22"/>
      <c r="BB6" s="22"/>
      <c r="BC6" s="22"/>
    </row>
    <row r="7" spans="1:56" x14ac:dyDescent="0.2">
      <c r="AE7" s="11"/>
      <c r="AF7" s="11"/>
      <c r="AG7" s="11"/>
      <c r="AH7" s="11"/>
      <c r="AI7" s="11"/>
      <c r="BA7" s="11"/>
      <c r="BB7" s="11"/>
      <c r="BC7" s="11"/>
    </row>
    <row r="8" spans="1:56"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6" ht="31.5" customHeight="1" thickBot="1" x14ac:dyDescent="0.25">
      <c r="A9" s="6" t="s">
        <v>0</v>
      </c>
      <c r="B9" s="51" t="s">
        <v>25</v>
      </c>
      <c r="C9" s="106" t="s">
        <v>1</v>
      </c>
      <c r="D9" s="107"/>
      <c r="E9" s="106" t="s">
        <v>2</v>
      </c>
      <c r="F9" s="107"/>
      <c r="G9" s="106" t="s">
        <v>3</v>
      </c>
      <c r="H9" s="107"/>
      <c r="I9" s="106" t="s">
        <v>4</v>
      </c>
      <c r="J9" s="107"/>
      <c r="K9" s="106" t="s">
        <v>5</v>
      </c>
      <c r="L9" s="107"/>
      <c r="M9" s="106" t="s">
        <v>6</v>
      </c>
      <c r="N9" s="107"/>
      <c r="O9" s="106" t="s">
        <v>7</v>
      </c>
      <c r="P9" s="107"/>
      <c r="Q9" s="108" t="s">
        <v>8</v>
      </c>
      <c r="R9" s="109"/>
      <c r="S9" s="106" t="s">
        <v>9</v>
      </c>
      <c r="T9" s="107"/>
      <c r="U9" s="106" t="s">
        <v>10</v>
      </c>
      <c r="V9" s="107"/>
      <c r="W9" s="106" t="s">
        <v>11</v>
      </c>
      <c r="X9" s="107"/>
      <c r="Y9" s="106" t="s">
        <v>12</v>
      </c>
      <c r="Z9" s="107"/>
      <c r="AA9" s="106" t="s">
        <v>13</v>
      </c>
      <c r="AB9" s="107"/>
      <c r="AC9" s="106" t="s">
        <v>14</v>
      </c>
      <c r="AD9" s="107"/>
      <c r="AE9" s="106" t="s">
        <v>15</v>
      </c>
      <c r="AF9" s="107"/>
      <c r="AG9" s="106" t="s">
        <v>16</v>
      </c>
      <c r="AH9" s="107"/>
      <c r="AI9" s="106" t="s">
        <v>17</v>
      </c>
      <c r="AJ9" s="107"/>
      <c r="AK9" s="106" t="s">
        <v>18</v>
      </c>
      <c r="AL9" s="107"/>
      <c r="AM9" s="106" t="s">
        <v>19</v>
      </c>
      <c r="AN9" s="107"/>
      <c r="AO9" s="106" t="s">
        <v>20</v>
      </c>
      <c r="AP9" s="107"/>
      <c r="AQ9" s="106" t="s">
        <v>21</v>
      </c>
      <c r="AR9" s="107"/>
      <c r="AS9" s="106" t="s">
        <v>22</v>
      </c>
      <c r="AT9" s="107"/>
      <c r="AU9" s="106" t="s">
        <v>23</v>
      </c>
      <c r="AV9" s="107"/>
      <c r="AW9" s="106" t="s">
        <v>24</v>
      </c>
      <c r="AX9" s="107"/>
      <c r="AY9" s="34" t="s">
        <v>26</v>
      </c>
      <c r="AZ9" s="35" t="s">
        <v>54</v>
      </c>
      <c r="BA9" s="35" t="s">
        <v>27</v>
      </c>
      <c r="BB9" s="36" t="s">
        <v>41</v>
      </c>
      <c r="BC9" s="6" t="s">
        <v>28</v>
      </c>
    </row>
    <row r="10" spans="1:56" x14ac:dyDescent="0.2">
      <c r="A10" s="3">
        <v>1</v>
      </c>
      <c r="B10" s="56">
        <v>44896</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IF(COUNTA(C10:AX10)=0,"",IF(COUNT(AY10,November!AY34,November!AY39,November!AY38,November!AY37,November!AY36,November!AY35)&lt;7,"",(AY10+November!AY34+November!AY39+November!AY38+November!AY37+November!AY36+November!AY35)))</f>
        <v/>
      </c>
      <c r="BA10" s="38" t="str">
        <f>IF(COUNTA(C10:AX10)=0,"",(COUNTIF(C10:AX10,"r")/2))</f>
        <v/>
      </c>
      <c r="BB10" s="83" t="str">
        <f>IF(COUNTA(C10:AX10)=0,"",IF(COUNT(BA10,November!BA34,November!BA39,November!BA38,November!BA37,November!BA36,November!BA35)&lt;7,"",(BA10+November!BA34+November!BA39+November!BA38+November!BA37+November!BA36+November!BA35)))</f>
        <v/>
      </c>
      <c r="BC10" s="77"/>
      <c r="BD10" s="32"/>
    </row>
    <row r="11" spans="1:56" x14ac:dyDescent="0.2">
      <c r="A11" s="4">
        <v>2</v>
      </c>
      <c r="B11" s="57">
        <f>+B10+1</f>
        <v>44897</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37" t="str">
        <f>IF(COUNTA(C11:AX11)=0,"",IF(COUNT(AY10,AY11,November!AY35,November!AY39,November!AY38,November!AY37,November!AY36)&lt;7,"",(AY10+AY11+November!AY35+November!AY39+November!AY38+November!AY37+November!AY36)))</f>
        <v/>
      </c>
      <c r="BA11" s="37" t="str">
        <f t="shared" ref="BA11:BA40" si="1">IF(COUNTA(C11:AX11)=0,"",(COUNTIF(C11:AX11,"r")/2))</f>
        <v/>
      </c>
      <c r="BB11" s="2" t="str">
        <f>IF(COUNTA(C11:AX11)=0,"",IF(COUNT(BA10,BA11,November!BA35,November!BA39,November!BA38,November!BA37,November!BA36)&lt;7,"",(BA10+BA11+November!BA35+November!BA39+November!BA38+November!BA37+November!BA36)))</f>
        <v/>
      </c>
      <c r="BC11" s="75"/>
      <c r="BD11" s="32"/>
    </row>
    <row r="12" spans="1:56" x14ac:dyDescent="0.2">
      <c r="A12" s="4">
        <v>3</v>
      </c>
      <c r="B12" s="57">
        <f t="shared" ref="B12:B40" si="2">+B11+1</f>
        <v>44898</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IF(COUNTA(C12:AX12)=0,"",IF(COUNT(AY10,AY11,AY12,November!AY36,November!AY39,November!AY38,November!AY37)&lt;7,"",(AY10+AY11+AY12+November!AY36+November!AY39+November!AY38+November!AY37)))</f>
        <v/>
      </c>
      <c r="BA12" s="37" t="str">
        <f t="shared" si="1"/>
        <v/>
      </c>
      <c r="BB12" s="2" t="str">
        <f>IF(COUNTA(C12:AX12)=0,"",IF(COUNT(BA10,BA11,BA12,November!BA36,November!BA39,November!BA38,November!BA37)&lt;7,"",(BA10+BA11+BA12+November!BA36+November!BA39+November!BA38+November!BA37)))</f>
        <v/>
      </c>
      <c r="BC12" s="75"/>
      <c r="BD12" s="32"/>
    </row>
    <row r="13" spans="1:56" x14ac:dyDescent="0.2">
      <c r="A13" s="4">
        <v>4</v>
      </c>
      <c r="B13" s="57">
        <f t="shared" si="2"/>
        <v>44899</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IF(COUNTA(C13:AX13)=0,"",IF(COUNT(AY10,AY11,AY12,AY13,November!AY37,November!AY39,November!AY38)&lt;7,"",(AY10+AY11+AY12+AY13+November!AY37+November!AY39+November!AY38)))</f>
        <v/>
      </c>
      <c r="BA13" s="37" t="str">
        <f t="shared" si="1"/>
        <v/>
      </c>
      <c r="BB13" s="2" t="str">
        <f>IF(COUNTA(C13:AX13)=0,"",IF(COUNT(BA10,BA11,BA12,BA13,November!BA37,November!BA39,November!BA38)&lt;7,"",(BA10+BA11+BA12+BA13+November!BA37+November!BA39+November!BA38)))</f>
        <v/>
      </c>
      <c r="BC13" s="75"/>
      <c r="BD13" s="32"/>
    </row>
    <row r="14" spans="1:56" x14ac:dyDescent="0.2">
      <c r="A14" s="4">
        <v>5</v>
      </c>
      <c r="B14" s="57">
        <f t="shared" si="2"/>
        <v>44900</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IF(COUNTA(C14:AX14)=0,"",IF(COUNT(AY10,AY11,AY12,AY13,AY14,November!AY38,November!AY39)&lt;7,"",(AY10+AY11+AY12+AY13+AY14+November!AY38+November!AY39)))</f>
        <v/>
      </c>
      <c r="BA14" s="37" t="str">
        <f t="shared" si="1"/>
        <v/>
      </c>
      <c r="BB14" s="2" t="str">
        <f>IF(COUNTA(C14:AX14)=0,"",IF(COUNT(BA10,BA11,BA12,BA13,BA14,November!BA38,November!BA39)&lt;7,"",(BA10+BA11+BA12+BA13+BA14+November!BA38+November!BA39)))</f>
        <v/>
      </c>
      <c r="BC14" s="75"/>
      <c r="BD14" s="32"/>
    </row>
    <row r="15" spans="1:56" x14ac:dyDescent="0.2">
      <c r="A15" s="4">
        <v>6</v>
      </c>
      <c r="B15" s="57">
        <f t="shared" si="2"/>
        <v>44901</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IF(COUNTA(C15:AX15)=0,"",IF(COUNT(AY10,AY11,AY12,AY13,AY14,AY15,November!AY39)&lt;7,"",(AY10+AY11+AY12+AY13+AY14+AY15+November!AY39)))</f>
        <v/>
      </c>
      <c r="BA15" s="37" t="str">
        <f t="shared" si="1"/>
        <v/>
      </c>
      <c r="BB15" s="2" t="str">
        <f>IF(COUNTA(C15:AX15)=0,"",IF(COUNT(BA10,BA11,BA12,BA13,BA14,BA15,November!BA39)&lt;7,"",(BA10+BA11+BA12+BA13+BA14+BA15+November!BA39)))</f>
        <v/>
      </c>
      <c r="BC15" s="75"/>
      <c r="BD15" s="32"/>
    </row>
    <row r="16" spans="1:56" x14ac:dyDescent="0.2">
      <c r="A16" s="4">
        <v>7</v>
      </c>
      <c r="B16" s="57">
        <f t="shared" si="2"/>
        <v>44902</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c r="BD16" s="32"/>
    </row>
    <row r="17" spans="1:56" x14ac:dyDescent="0.2">
      <c r="A17" s="4">
        <v>8</v>
      </c>
      <c r="B17" s="57">
        <f t="shared" si="2"/>
        <v>44903</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 t="shared" ref="BB17:BB40" si="4">IF(COUNTA(C17:AX17)=0,"",IF(COUNT(BA17,BA16,BA15,BA14,BA13,BA12,BA11)&lt;7,"",(BA17+BA16+BA15+BA14+BA13+BA12+BA11)))</f>
        <v/>
      </c>
      <c r="BC17" s="75"/>
      <c r="BD17" s="32"/>
    </row>
    <row r="18" spans="1:56" x14ac:dyDescent="0.2">
      <c r="A18" s="4">
        <v>9</v>
      </c>
      <c r="B18" s="57">
        <f t="shared" si="2"/>
        <v>44904</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si="4"/>
        <v/>
      </c>
      <c r="BC18" s="75"/>
      <c r="BD18" s="32"/>
    </row>
    <row r="19" spans="1:56" x14ac:dyDescent="0.2">
      <c r="A19" s="4">
        <v>10</v>
      </c>
      <c r="B19" s="57">
        <f t="shared" si="2"/>
        <v>44905</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c r="BD19" s="32"/>
    </row>
    <row r="20" spans="1:56" x14ac:dyDescent="0.2">
      <c r="A20" s="4">
        <v>11</v>
      </c>
      <c r="B20" s="57">
        <f t="shared" si="2"/>
        <v>44906</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c r="BD20" s="32"/>
    </row>
    <row r="21" spans="1:56" x14ac:dyDescent="0.2">
      <c r="A21" s="4">
        <v>12</v>
      </c>
      <c r="B21" s="57">
        <f t="shared" si="2"/>
        <v>44907</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c r="BD21" s="32"/>
    </row>
    <row r="22" spans="1:56" x14ac:dyDescent="0.2">
      <c r="A22" s="4">
        <v>13</v>
      </c>
      <c r="B22" s="57">
        <f t="shared" si="2"/>
        <v>44908</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c r="BD22" s="32"/>
    </row>
    <row r="23" spans="1:56" x14ac:dyDescent="0.2">
      <c r="A23" s="4">
        <v>14</v>
      </c>
      <c r="B23" s="57">
        <f t="shared" si="2"/>
        <v>44909</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c r="BD23" s="32"/>
    </row>
    <row r="24" spans="1:56" x14ac:dyDescent="0.2">
      <c r="A24" s="4">
        <v>15</v>
      </c>
      <c r="B24" s="57">
        <f t="shared" si="2"/>
        <v>44910</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c r="BD24" s="32"/>
    </row>
    <row r="25" spans="1:56" x14ac:dyDescent="0.2">
      <c r="A25" s="4">
        <v>16</v>
      </c>
      <c r="B25" s="57">
        <f t="shared" si="2"/>
        <v>44911</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c r="BD25" s="32"/>
    </row>
    <row r="26" spans="1:56" x14ac:dyDescent="0.2">
      <c r="A26" s="4">
        <v>17</v>
      </c>
      <c r="B26" s="57">
        <f t="shared" si="2"/>
        <v>44912</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c r="BD26" s="32"/>
    </row>
    <row r="27" spans="1:56" x14ac:dyDescent="0.2">
      <c r="A27" s="4">
        <v>18</v>
      </c>
      <c r="B27" s="57">
        <f t="shared" si="2"/>
        <v>44913</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c r="BD27" s="32"/>
    </row>
    <row r="28" spans="1:56" x14ac:dyDescent="0.2">
      <c r="A28" s="4">
        <v>19</v>
      </c>
      <c r="B28" s="57">
        <f t="shared" si="2"/>
        <v>44914</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c r="BD28" s="32"/>
    </row>
    <row r="29" spans="1:56" x14ac:dyDescent="0.2">
      <c r="A29" s="4">
        <v>20</v>
      </c>
      <c r="B29" s="57">
        <f t="shared" si="2"/>
        <v>44915</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c r="BD29" s="32"/>
    </row>
    <row r="30" spans="1:56" x14ac:dyDescent="0.2">
      <c r="A30" s="4">
        <v>21</v>
      </c>
      <c r="B30" s="57">
        <f t="shared" si="2"/>
        <v>44916</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c r="BD30" s="32"/>
    </row>
    <row r="31" spans="1:56" x14ac:dyDescent="0.2">
      <c r="A31" s="4">
        <v>22</v>
      </c>
      <c r="B31" s="57">
        <f t="shared" si="2"/>
        <v>44917</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c r="BD31" s="32"/>
    </row>
    <row r="32" spans="1:56" x14ac:dyDescent="0.2">
      <c r="A32" s="4">
        <v>23</v>
      </c>
      <c r="B32" s="57">
        <f t="shared" si="2"/>
        <v>44918</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c r="BD32" s="32"/>
    </row>
    <row r="33" spans="1:56" x14ac:dyDescent="0.2">
      <c r="A33" s="4">
        <v>24</v>
      </c>
      <c r="B33" s="57">
        <f t="shared" si="2"/>
        <v>44919</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c r="BD33" s="32"/>
    </row>
    <row r="34" spans="1:56" x14ac:dyDescent="0.2">
      <c r="A34" s="4">
        <v>25</v>
      </c>
      <c r="B34" s="57">
        <f t="shared" si="2"/>
        <v>44920</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c r="BD34" s="32"/>
    </row>
    <row r="35" spans="1:56" x14ac:dyDescent="0.2">
      <c r="A35" s="4">
        <v>26</v>
      </c>
      <c r="B35" s="57">
        <f t="shared" si="2"/>
        <v>44921</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c r="BD35" s="32"/>
    </row>
    <row r="36" spans="1:56" x14ac:dyDescent="0.2">
      <c r="A36" s="4">
        <v>27</v>
      </c>
      <c r="B36" s="57">
        <f t="shared" si="2"/>
        <v>44922</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c r="BD36" s="32"/>
    </row>
    <row r="37" spans="1:56" x14ac:dyDescent="0.2">
      <c r="A37" s="4">
        <v>28</v>
      </c>
      <c r="B37" s="57">
        <f t="shared" si="2"/>
        <v>44923</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c r="BD37" s="32"/>
    </row>
    <row r="38" spans="1:56" x14ac:dyDescent="0.2">
      <c r="A38" s="4">
        <v>29</v>
      </c>
      <c r="B38" s="57">
        <f t="shared" si="2"/>
        <v>44924</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c r="BD38" s="32"/>
    </row>
    <row r="39" spans="1:56" x14ac:dyDescent="0.2">
      <c r="A39" s="4">
        <v>30</v>
      </c>
      <c r="B39" s="57">
        <f t="shared" si="2"/>
        <v>44925</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3"/>
        <v/>
      </c>
      <c r="BA39" s="37" t="str">
        <f t="shared" si="1"/>
        <v/>
      </c>
      <c r="BB39" s="2" t="str">
        <f t="shared" si="4"/>
        <v/>
      </c>
      <c r="BC39" s="75"/>
      <c r="BD39" s="32"/>
    </row>
    <row r="40" spans="1:56" ht="16" thickBot="1" x14ac:dyDescent="0.25">
      <c r="A40" s="5">
        <v>31</v>
      </c>
      <c r="B40" s="58">
        <f t="shared" si="2"/>
        <v>44926</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3"/>
        <v/>
      </c>
      <c r="BA40" s="39" t="str">
        <f t="shared" si="1"/>
        <v/>
      </c>
      <c r="BB40" s="16" t="str">
        <f t="shared" si="4"/>
        <v/>
      </c>
      <c r="BC40" s="76"/>
      <c r="BD40" s="32"/>
    </row>
    <row r="41" spans="1:56"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31"/>
      <c r="BA41" s="24"/>
      <c r="BB41" s="30"/>
      <c r="BC41" s="20"/>
    </row>
    <row r="42" spans="1:56"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BA42" s="24"/>
      <c r="BB42" s="24"/>
      <c r="BC42" s="11"/>
    </row>
    <row r="45" spans="1:56" x14ac:dyDescent="0.2">
      <c r="A45" s="103" t="s">
        <v>37</v>
      </c>
      <c r="B45" s="103"/>
      <c r="C45" s="104">
        <v>1</v>
      </c>
      <c r="D45" s="104"/>
      <c r="E45" s="10"/>
      <c r="F45" s="10"/>
      <c r="G45" s="10"/>
      <c r="H45" s="10"/>
      <c r="BB45" s="1" t="s">
        <v>38</v>
      </c>
      <c r="BC45" s="14">
        <f ca="1">+TODAY()</f>
        <v>44531</v>
      </c>
    </row>
    <row r="46" spans="1:56" x14ac:dyDescent="0.2">
      <c r="A46" s="101" t="s">
        <v>59</v>
      </c>
      <c r="B46" s="101"/>
      <c r="C46" s="102" t="str">
        <f>VLOOKUP($C$45,A10:BB40,51,FALSE)</f>
        <v/>
      </c>
      <c r="D46" s="102"/>
      <c r="E46" s="10"/>
      <c r="F46" s="10"/>
      <c r="G46" s="10"/>
      <c r="H46" s="10"/>
    </row>
    <row r="47" spans="1:56" x14ac:dyDescent="0.2">
      <c r="A47" s="33" t="s">
        <v>60</v>
      </c>
      <c r="B47" s="60"/>
      <c r="C47" s="102" t="str">
        <f>VLOOKUP($C$45,A10:BB40,52,FALSE)</f>
        <v/>
      </c>
      <c r="D47" s="102"/>
      <c r="E47" s="10"/>
      <c r="F47" s="10"/>
      <c r="G47" s="10"/>
      <c r="H47" s="10"/>
    </row>
    <row r="48" spans="1:56"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01"/>
      <c r="B50" s="101"/>
      <c r="D50" s="10"/>
      <c r="E50" s="10"/>
      <c r="F50" s="10"/>
      <c r="G50" s="10"/>
      <c r="H50" s="10"/>
    </row>
    <row r="51" spans="1:55" x14ac:dyDescent="0.2">
      <c r="A51" s="43" t="s">
        <v>61</v>
      </c>
    </row>
    <row r="52" spans="1:55" x14ac:dyDescent="0.2">
      <c r="A52" s="12"/>
    </row>
    <row r="54" spans="1:55" x14ac:dyDescent="0.2">
      <c r="A54" s="13"/>
      <c r="B54" s="61"/>
    </row>
    <row r="56" spans="1:55" ht="35.2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fyjt8TimMm3/GFmFydDoyrDc3r4fKZJ7k56ToiCAMy8fQNsz5mFS90FV8OTf0ohNhuJwKNoVXQqjTbXVpJG03A==" saltValue="H371GMjjd4S1+Lf86o/kRw==" spinCount="100000" sheet="1" objects="1" scenarios="1"/>
  <protectedRanges>
    <protectedRange sqref="C10:AX40" name="Compilazione"/>
    <protectedRange sqref="C41:AX41" name="Compilazione_1"/>
    <protectedRange sqref="C42:AX42" name="Compilazione_1_1_1"/>
    <protectedRange sqref="C45:D45" name="Compilazione_3_1_1"/>
  </protectedRanges>
  <mergeCells count="73">
    <mergeCell ref="A56:BC56"/>
    <mergeCell ref="C46:D46"/>
    <mergeCell ref="C48:D48"/>
    <mergeCell ref="C49:D49"/>
    <mergeCell ref="A45:B45"/>
    <mergeCell ref="A48:B48"/>
    <mergeCell ref="A49:B49"/>
    <mergeCell ref="A50:B50"/>
    <mergeCell ref="C47:D47"/>
    <mergeCell ref="E5:Q5"/>
    <mergeCell ref="E6:Q6"/>
    <mergeCell ref="A5:D5"/>
    <mergeCell ref="A6:D6"/>
    <mergeCell ref="A46:B46"/>
    <mergeCell ref="O9:P9"/>
    <mergeCell ref="Q9:R9"/>
    <mergeCell ref="O8:P8"/>
    <mergeCell ref="Q8:R8"/>
    <mergeCell ref="C42:AX42"/>
    <mergeCell ref="C45:D45"/>
    <mergeCell ref="AE6:AI6"/>
    <mergeCell ref="AJ6:AN6"/>
    <mergeCell ref="AM9:AN9"/>
    <mergeCell ref="AO9:AP9"/>
    <mergeCell ref="AQ9:AR9"/>
    <mergeCell ref="AY5:BC5"/>
    <mergeCell ref="AQ5:AX5"/>
    <mergeCell ref="R6:AA6"/>
    <mergeCell ref="AQ6:AX6"/>
    <mergeCell ref="AB6:AD6"/>
    <mergeCell ref="R5:AA5"/>
    <mergeCell ref="AB5:AN5"/>
    <mergeCell ref="AS9:AT9"/>
    <mergeCell ref="AU9:AV9"/>
    <mergeCell ref="AW9:AX9"/>
    <mergeCell ref="AA9:AB9"/>
    <mergeCell ref="AC9:AD9"/>
    <mergeCell ref="AE9:AF9"/>
    <mergeCell ref="AG9:AH9"/>
    <mergeCell ref="AI9:AJ9"/>
    <mergeCell ref="AK9:AL9"/>
    <mergeCell ref="AW8:AX8"/>
    <mergeCell ref="AA8:AB8"/>
    <mergeCell ref="AC8:AD8"/>
    <mergeCell ref="AE8:AF8"/>
    <mergeCell ref="AG8:AH8"/>
    <mergeCell ref="AI8:AJ8"/>
    <mergeCell ref="AK8:AL8"/>
    <mergeCell ref="AM8:AN8"/>
    <mergeCell ref="AO8:AP8"/>
    <mergeCell ref="AQ8:AR8"/>
    <mergeCell ref="AS8:AT8"/>
    <mergeCell ref="AU8:AV8"/>
    <mergeCell ref="S8:T8"/>
    <mergeCell ref="U8:V8"/>
    <mergeCell ref="W8:X8"/>
    <mergeCell ref="Y8:Z8"/>
    <mergeCell ref="C8:D8"/>
    <mergeCell ref="E8:F8"/>
    <mergeCell ref="G8:H8"/>
    <mergeCell ref="I8:J8"/>
    <mergeCell ref="K8:L8"/>
    <mergeCell ref="M8:N8"/>
    <mergeCell ref="S9:T9"/>
    <mergeCell ref="U9:V9"/>
    <mergeCell ref="W9:X9"/>
    <mergeCell ref="Y9:Z9"/>
    <mergeCell ref="C9:D9"/>
    <mergeCell ref="E9:F9"/>
    <mergeCell ref="G9:H9"/>
    <mergeCell ref="I9:J9"/>
    <mergeCell ref="K9:L9"/>
    <mergeCell ref="M9:N9"/>
  </mergeCells>
  <conditionalFormatting sqref="C10:AX40">
    <cfRule type="containsText" dxfId="10" priority="29" operator="containsText" text="n">
      <formula>NOT(ISERROR(SEARCH("n",C10)))</formula>
    </cfRule>
    <cfRule type="containsText" dxfId="9" priority="30" operator="containsText" text="r">
      <formula>NOT(ISERROR(SEARCH("r",C10)))</formula>
    </cfRule>
    <cfRule type="containsText" dxfId="8" priority="31" operator="containsText" text="w">
      <formula>NOT(ISERROR(SEARCH("w",C10)))</formula>
    </cfRule>
  </conditionalFormatting>
  <conditionalFormatting sqref="C46:D46">
    <cfRule type="cellIs" dxfId="7" priority="13" operator="greaterThan">
      <formula>14</formula>
    </cfRule>
  </conditionalFormatting>
  <conditionalFormatting sqref="C47:D47">
    <cfRule type="cellIs" dxfId="6" priority="12" operator="greaterThan">
      <formula>72</formula>
    </cfRule>
  </conditionalFormatting>
  <conditionalFormatting sqref="C48:D48">
    <cfRule type="cellIs" dxfId="5" priority="11" operator="lessThan">
      <formula>10</formula>
    </cfRule>
  </conditionalFormatting>
  <conditionalFormatting sqref="C49:D49">
    <cfRule type="cellIs" dxfId="4"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3" priority="8" operator="greaterThan">
      <formula>14</formula>
    </cfRule>
  </conditionalFormatting>
  <conditionalFormatting sqref="BA10:BA40">
    <cfRule type="containsBlanks" priority="4" stopIfTrue="1">
      <formula>LEN(TRIM(BA10))=0</formula>
    </cfRule>
    <cfRule type="cellIs" dxfId="2" priority="5" operator="lessThan">
      <formula>10</formula>
    </cfRule>
  </conditionalFormatting>
  <conditionalFormatting sqref="AZ10:AZ40">
    <cfRule type="containsBlanks" priority="2" stopIfTrue="1">
      <formula>LEN(TRIM(AZ10))=0</formula>
    </cfRule>
    <cfRule type="cellIs" dxfId="1" priority="6" operator="greaterThan">
      <formula>72</formula>
    </cfRule>
  </conditionalFormatting>
  <conditionalFormatting sqref="BB10:BB40">
    <cfRule type="containsBlanks" priority="1" stopIfTrue="1">
      <formula>LEN(TRIM(BB10))=0</formula>
    </cfRule>
    <cfRule type="cellIs" dxfId="0" priority="3" operator="lessThan">
      <formula>77</formula>
    </cfRule>
  </conditionalFormatting>
  <dataValidations count="3">
    <dataValidation allowBlank="1" showDropDown="1" showInputMessage="1" showErrorMessage="1" sqref="C42:AX42" xr:uid="{00000000-0002-0000-0D00-000000000000}"/>
    <dataValidation type="list" allowBlank="1" showDropDown="1" showInputMessage="1" showErrorMessage="1" sqref="C41:AX41" xr:uid="{00000000-0002-0000-0D00-000001000000}">
      <formula1>"x, "</formula1>
    </dataValidation>
    <dataValidation type="list" allowBlank="1" showDropDown="1" showInputMessage="1" showErrorMessage="1" sqref="C10:AX40" xr:uid="{00000000-0002-0000-0D00-000002000000}">
      <formula1>"w,r,n"</formula1>
    </dataValidation>
  </dataValidations>
  <pageMargins left="0.25" right="0.25"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5:BC56"/>
  <sheetViews>
    <sheetView tabSelected="1" zoomScale="70" zoomScaleNormal="70" zoomScalePageLayoutView="70" workbookViewId="0">
      <selection activeCell="C27" sqref="C27:AX32"/>
    </sheetView>
  </sheetViews>
  <sheetFormatPr baseColWidth="10" defaultColWidth="8.83203125" defaultRowHeight="15" x14ac:dyDescent="0.2"/>
  <cols>
    <col min="1" max="1" width="7.5" customWidth="1"/>
    <col min="2" max="2" width="12.1640625" customWidth="1"/>
    <col min="3" max="50" width="3.5" customWidth="1"/>
    <col min="51" max="54" width="16" customWidth="1"/>
    <col min="55" max="55" width="22.5" customWidth="1"/>
  </cols>
  <sheetData>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42</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43101</v>
      </c>
      <c r="C10" s="42" t="s">
        <v>57</v>
      </c>
      <c r="D10" s="28" t="s">
        <v>57</v>
      </c>
      <c r="E10" s="42" t="s">
        <v>57</v>
      </c>
      <c r="F10" s="28" t="s">
        <v>57</v>
      </c>
      <c r="G10" s="42" t="s">
        <v>57</v>
      </c>
      <c r="H10" s="28" t="s">
        <v>57</v>
      </c>
      <c r="I10" s="42" t="s">
        <v>57</v>
      </c>
      <c r="J10" s="28" t="s">
        <v>57</v>
      </c>
      <c r="K10" s="42" t="s">
        <v>57</v>
      </c>
      <c r="L10" s="28" t="s">
        <v>57</v>
      </c>
      <c r="M10" s="42" t="s">
        <v>57</v>
      </c>
      <c r="N10" s="28" t="s">
        <v>57</v>
      </c>
      <c r="O10" s="42" t="s">
        <v>56</v>
      </c>
      <c r="P10" s="28" t="s">
        <v>56</v>
      </c>
      <c r="Q10" s="42" t="s">
        <v>56</v>
      </c>
      <c r="R10" s="28" t="s">
        <v>56</v>
      </c>
      <c r="S10" s="42" t="s">
        <v>56</v>
      </c>
      <c r="T10" s="28" t="s">
        <v>56</v>
      </c>
      <c r="U10" s="42" t="s">
        <v>58</v>
      </c>
      <c r="V10" s="28" t="s">
        <v>58</v>
      </c>
      <c r="W10" s="42" t="s">
        <v>56</v>
      </c>
      <c r="X10" s="28" t="s">
        <v>56</v>
      </c>
      <c r="Y10" s="42" t="s">
        <v>56</v>
      </c>
      <c r="Z10" s="28" t="s">
        <v>56</v>
      </c>
      <c r="AA10" s="42" t="s">
        <v>56</v>
      </c>
      <c r="AB10" s="28" t="s">
        <v>56</v>
      </c>
      <c r="AC10" s="42" t="s">
        <v>56</v>
      </c>
      <c r="AD10" s="28" t="s">
        <v>56</v>
      </c>
      <c r="AE10" s="42" t="s">
        <v>57</v>
      </c>
      <c r="AF10" s="28" t="s">
        <v>57</v>
      </c>
      <c r="AG10" s="42" t="s">
        <v>57</v>
      </c>
      <c r="AH10" s="28" t="s">
        <v>57</v>
      </c>
      <c r="AI10" s="42" t="s">
        <v>56</v>
      </c>
      <c r="AJ10" s="28" t="s">
        <v>56</v>
      </c>
      <c r="AK10" s="42" t="s">
        <v>56</v>
      </c>
      <c r="AL10" s="28" t="s">
        <v>56</v>
      </c>
      <c r="AM10" s="42" t="s">
        <v>56</v>
      </c>
      <c r="AN10" s="28" t="s">
        <v>56</v>
      </c>
      <c r="AO10" s="42" t="s">
        <v>57</v>
      </c>
      <c r="AP10" s="28" t="s">
        <v>57</v>
      </c>
      <c r="AQ10" s="42" t="s">
        <v>57</v>
      </c>
      <c r="AR10" s="28" t="s">
        <v>57</v>
      </c>
      <c r="AS10" s="42" t="s">
        <v>57</v>
      </c>
      <c r="AT10" s="28" t="s">
        <v>57</v>
      </c>
      <c r="AU10" s="42" t="s">
        <v>57</v>
      </c>
      <c r="AV10" s="28" t="s">
        <v>57</v>
      </c>
      <c r="AW10" s="42" t="s">
        <v>57</v>
      </c>
      <c r="AX10" s="28" t="s">
        <v>57</v>
      </c>
      <c r="AY10" s="29">
        <f>+COUNTIF(C10:AX10,"w")/2</f>
        <v>10</v>
      </c>
      <c r="AZ10" s="44"/>
      <c r="BA10" s="38">
        <f>+COUNTIF(C10:AX10,"r")/2</f>
        <v>13</v>
      </c>
      <c r="BB10" s="46"/>
      <c r="BC10" s="73"/>
    </row>
    <row r="11" spans="1:55" x14ac:dyDescent="0.2">
      <c r="A11" s="4">
        <v>2</v>
      </c>
      <c r="B11" s="54">
        <v>43102</v>
      </c>
      <c r="C11" s="40" t="s">
        <v>57</v>
      </c>
      <c r="D11" s="19" t="s">
        <v>57</v>
      </c>
      <c r="E11" s="40" t="s">
        <v>57</v>
      </c>
      <c r="F11" s="19" t="s">
        <v>57</v>
      </c>
      <c r="G11" s="40" t="s">
        <v>57</v>
      </c>
      <c r="H11" s="19" t="s">
        <v>57</v>
      </c>
      <c r="I11" s="40" t="s">
        <v>57</v>
      </c>
      <c r="J11" s="19" t="s">
        <v>57</v>
      </c>
      <c r="K11" s="40" t="s">
        <v>57</v>
      </c>
      <c r="L11" s="19" t="s">
        <v>57</v>
      </c>
      <c r="M11" s="40" t="s">
        <v>57</v>
      </c>
      <c r="N11" s="19" t="s">
        <v>57</v>
      </c>
      <c r="O11" s="40" t="s">
        <v>56</v>
      </c>
      <c r="P11" s="19" t="s">
        <v>56</v>
      </c>
      <c r="Q11" s="40" t="s">
        <v>56</v>
      </c>
      <c r="R11" s="19" t="s">
        <v>56</v>
      </c>
      <c r="S11" s="40" t="s">
        <v>56</v>
      </c>
      <c r="T11" s="19" t="s">
        <v>56</v>
      </c>
      <c r="U11" s="40" t="s">
        <v>58</v>
      </c>
      <c r="V11" s="19" t="s">
        <v>58</v>
      </c>
      <c r="W11" s="40" t="s">
        <v>56</v>
      </c>
      <c r="X11" s="19" t="s">
        <v>56</v>
      </c>
      <c r="Y11" s="40" t="s">
        <v>56</v>
      </c>
      <c r="Z11" s="19" t="s">
        <v>56</v>
      </c>
      <c r="AA11" s="40" t="s">
        <v>56</v>
      </c>
      <c r="AB11" s="19" t="s">
        <v>56</v>
      </c>
      <c r="AC11" s="40" t="s">
        <v>56</v>
      </c>
      <c r="AD11" s="19" t="s">
        <v>56</v>
      </c>
      <c r="AE11" s="40" t="s">
        <v>57</v>
      </c>
      <c r="AF11" s="19" t="s">
        <v>57</v>
      </c>
      <c r="AG11" s="40" t="s">
        <v>57</v>
      </c>
      <c r="AH11" s="19" t="s">
        <v>57</v>
      </c>
      <c r="AI11" s="40" t="s">
        <v>56</v>
      </c>
      <c r="AJ11" s="19" t="s">
        <v>56</v>
      </c>
      <c r="AK11" s="40" t="s">
        <v>56</v>
      </c>
      <c r="AL11" s="19" t="s">
        <v>56</v>
      </c>
      <c r="AM11" s="40" t="s">
        <v>56</v>
      </c>
      <c r="AN11" s="19" t="s">
        <v>56</v>
      </c>
      <c r="AO11" s="40" t="s">
        <v>57</v>
      </c>
      <c r="AP11" s="19" t="s">
        <v>57</v>
      </c>
      <c r="AQ11" s="40" t="s">
        <v>57</v>
      </c>
      <c r="AR11" s="19" t="s">
        <v>57</v>
      </c>
      <c r="AS11" s="40" t="s">
        <v>57</v>
      </c>
      <c r="AT11" s="19" t="s">
        <v>57</v>
      </c>
      <c r="AU11" s="40" t="s">
        <v>57</v>
      </c>
      <c r="AV11" s="19" t="s">
        <v>57</v>
      </c>
      <c r="AW11" s="40" t="s">
        <v>57</v>
      </c>
      <c r="AX11" s="19" t="s">
        <v>57</v>
      </c>
      <c r="AY11" s="8">
        <f t="shared" ref="AY11:AY40" si="0">+COUNTIF(C11:AX11,"w")/2</f>
        <v>10</v>
      </c>
      <c r="AZ11" s="45"/>
      <c r="BA11" s="37">
        <f t="shared" ref="BA11:BA40" si="1">+COUNTIF(C11:AX11,"r")/2</f>
        <v>13</v>
      </c>
      <c r="BB11" s="47"/>
      <c r="BC11" s="71"/>
    </row>
    <row r="12" spans="1:55" x14ac:dyDescent="0.2">
      <c r="A12" s="4">
        <v>3</v>
      </c>
      <c r="B12" s="54">
        <v>43103</v>
      </c>
      <c r="C12" s="40" t="s">
        <v>57</v>
      </c>
      <c r="D12" s="19" t="s">
        <v>57</v>
      </c>
      <c r="E12" s="40" t="s">
        <v>57</v>
      </c>
      <c r="F12" s="19" t="s">
        <v>57</v>
      </c>
      <c r="G12" s="40" t="s">
        <v>56</v>
      </c>
      <c r="H12" s="19" t="s">
        <v>56</v>
      </c>
      <c r="I12" s="40" t="s">
        <v>57</v>
      </c>
      <c r="J12" s="19" t="s">
        <v>57</v>
      </c>
      <c r="K12" s="40" t="s">
        <v>57</v>
      </c>
      <c r="L12" s="19" t="s">
        <v>57</v>
      </c>
      <c r="M12" s="40" t="s">
        <v>57</v>
      </c>
      <c r="N12" s="19" t="s">
        <v>57</v>
      </c>
      <c r="O12" s="40" t="s">
        <v>56</v>
      </c>
      <c r="P12" s="19" t="s">
        <v>56</v>
      </c>
      <c r="Q12" s="40" t="s">
        <v>56</v>
      </c>
      <c r="R12" s="19" t="s">
        <v>56</v>
      </c>
      <c r="S12" s="40" t="s">
        <v>56</v>
      </c>
      <c r="T12" s="19" t="s">
        <v>56</v>
      </c>
      <c r="U12" s="40" t="s">
        <v>58</v>
      </c>
      <c r="V12" s="19" t="s">
        <v>58</v>
      </c>
      <c r="W12" s="40" t="s">
        <v>56</v>
      </c>
      <c r="X12" s="19" t="s">
        <v>56</v>
      </c>
      <c r="Y12" s="40" t="s">
        <v>56</v>
      </c>
      <c r="Z12" s="19" t="s">
        <v>56</v>
      </c>
      <c r="AA12" s="40" t="s">
        <v>56</v>
      </c>
      <c r="AB12" s="19" t="s">
        <v>56</v>
      </c>
      <c r="AC12" s="40" t="s">
        <v>56</v>
      </c>
      <c r="AD12" s="19" t="s">
        <v>56</v>
      </c>
      <c r="AE12" s="40" t="s">
        <v>58</v>
      </c>
      <c r="AF12" s="19" t="s">
        <v>58</v>
      </c>
      <c r="AG12" s="40" t="s">
        <v>58</v>
      </c>
      <c r="AH12" s="19" t="s">
        <v>58</v>
      </c>
      <c r="AI12" s="40" t="s">
        <v>56</v>
      </c>
      <c r="AJ12" s="19" t="s">
        <v>56</v>
      </c>
      <c r="AK12" s="40" t="s">
        <v>56</v>
      </c>
      <c r="AL12" s="19" t="s">
        <v>56</v>
      </c>
      <c r="AM12" s="40" t="s">
        <v>56</v>
      </c>
      <c r="AN12" s="19" t="s">
        <v>56</v>
      </c>
      <c r="AO12" s="40" t="s">
        <v>57</v>
      </c>
      <c r="AP12" s="19" t="s">
        <v>57</v>
      </c>
      <c r="AQ12" s="40" t="s">
        <v>57</v>
      </c>
      <c r="AR12" s="19" t="s">
        <v>57</v>
      </c>
      <c r="AS12" s="40" t="s">
        <v>57</v>
      </c>
      <c r="AT12" s="19" t="s">
        <v>57</v>
      </c>
      <c r="AU12" s="40" t="s">
        <v>57</v>
      </c>
      <c r="AV12" s="19" t="s">
        <v>57</v>
      </c>
      <c r="AW12" s="40" t="s">
        <v>57</v>
      </c>
      <c r="AX12" s="19" t="s">
        <v>57</v>
      </c>
      <c r="AY12" s="8">
        <f t="shared" si="0"/>
        <v>11</v>
      </c>
      <c r="AZ12" s="45"/>
      <c r="BA12" s="37">
        <f t="shared" si="1"/>
        <v>10</v>
      </c>
      <c r="BB12" s="47"/>
      <c r="BC12" s="71"/>
    </row>
    <row r="13" spans="1:55" x14ac:dyDescent="0.2">
      <c r="A13" s="4">
        <v>4</v>
      </c>
      <c r="B13" s="54">
        <v>43104</v>
      </c>
      <c r="C13" s="40" t="s">
        <v>57</v>
      </c>
      <c r="D13" s="19" t="s">
        <v>57</v>
      </c>
      <c r="E13" s="40" t="s">
        <v>57</v>
      </c>
      <c r="F13" s="19" t="s">
        <v>57</v>
      </c>
      <c r="G13" s="40" t="s">
        <v>57</v>
      </c>
      <c r="H13" s="19" t="s">
        <v>57</v>
      </c>
      <c r="I13" s="40" t="s">
        <v>57</v>
      </c>
      <c r="J13" s="19" t="s">
        <v>57</v>
      </c>
      <c r="K13" s="40" t="s">
        <v>57</v>
      </c>
      <c r="L13" s="19" t="s">
        <v>57</v>
      </c>
      <c r="M13" s="40" t="s">
        <v>57</v>
      </c>
      <c r="N13" s="19" t="s">
        <v>57</v>
      </c>
      <c r="O13" s="40" t="s">
        <v>56</v>
      </c>
      <c r="P13" s="19" t="s">
        <v>56</v>
      </c>
      <c r="Q13" s="40" t="s">
        <v>56</v>
      </c>
      <c r="R13" s="19" t="s">
        <v>56</v>
      </c>
      <c r="S13" s="40" t="s">
        <v>56</v>
      </c>
      <c r="T13" s="19" t="s">
        <v>56</v>
      </c>
      <c r="U13" s="40" t="s">
        <v>58</v>
      </c>
      <c r="V13" s="19" t="s">
        <v>58</v>
      </c>
      <c r="W13" s="40" t="s">
        <v>56</v>
      </c>
      <c r="X13" s="19" t="s">
        <v>56</v>
      </c>
      <c r="Y13" s="40" t="s">
        <v>56</v>
      </c>
      <c r="Z13" s="19" t="s">
        <v>56</v>
      </c>
      <c r="AA13" s="40" t="s">
        <v>56</v>
      </c>
      <c r="AB13" s="19" t="s">
        <v>56</v>
      </c>
      <c r="AC13" s="40" t="s">
        <v>56</v>
      </c>
      <c r="AD13" s="19" t="s">
        <v>56</v>
      </c>
      <c r="AE13" s="40" t="s">
        <v>57</v>
      </c>
      <c r="AF13" s="19" t="s">
        <v>57</v>
      </c>
      <c r="AG13" s="40" t="s">
        <v>57</v>
      </c>
      <c r="AH13" s="19" t="s">
        <v>57</v>
      </c>
      <c r="AI13" s="40" t="s">
        <v>56</v>
      </c>
      <c r="AJ13" s="19" t="s">
        <v>56</v>
      </c>
      <c r="AK13" s="40" t="s">
        <v>56</v>
      </c>
      <c r="AL13" s="19" t="s">
        <v>56</v>
      </c>
      <c r="AM13" s="40" t="s">
        <v>56</v>
      </c>
      <c r="AN13" s="19" t="s">
        <v>56</v>
      </c>
      <c r="AO13" s="40" t="s">
        <v>57</v>
      </c>
      <c r="AP13" s="19" t="s">
        <v>57</v>
      </c>
      <c r="AQ13" s="40" t="s">
        <v>57</v>
      </c>
      <c r="AR13" s="19" t="s">
        <v>57</v>
      </c>
      <c r="AS13" s="40" t="s">
        <v>57</v>
      </c>
      <c r="AT13" s="19" t="s">
        <v>57</v>
      </c>
      <c r="AU13" s="40" t="s">
        <v>57</v>
      </c>
      <c r="AV13" s="19" t="s">
        <v>57</v>
      </c>
      <c r="AW13" s="40" t="s">
        <v>57</v>
      </c>
      <c r="AX13" s="19" t="s">
        <v>57</v>
      </c>
      <c r="AY13" s="8">
        <f t="shared" si="0"/>
        <v>10</v>
      </c>
      <c r="AZ13" s="45"/>
      <c r="BA13" s="37">
        <f t="shared" si="1"/>
        <v>13</v>
      </c>
      <c r="BB13" s="47"/>
      <c r="BC13" s="71"/>
    </row>
    <row r="14" spans="1:55" x14ac:dyDescent="0.2">
      <c r="A14" s="4">
        <v>5</v>
      </c>
      <c r="B14" s="54">
        <v>43105</v>
      </c>
      <c r="C14" s="40" t="s">
        <v>57</v>
      </c>
      <c r="D14" s="19" t="s">
        <v>57</v>
      </c>
      <c r="E14" s="40" t="s">
        <v>57</v>
      </c>
      <c r="F14" s="19" t="s">
        <v>57</v>
      </c>
      <c r="G14" s="40" t="s">
        <v>57</v>
      </c>
      <c r="H14" s="19" t="s">
        <v>57</v>
      </c>
      <c r="I14" s="40" t="s">
        <v>57</v>
      </c>
      <c r="J14" s="19" t="s">
        <v>57</v>
      </c>
      <c r="K14" s="40" t="s">
        <v>57</v>
      </c>
      <c r="L14" s="19" t="s">
        <v>57</v>
      </c>
      <c r="M14" s="40" t="s">
        <v>56</v>
      </c>
      <c r="N14" s="19" t="s">
        <v>56</v>
      </c>
      <c r="O14" s="40" t="s">
        <v>56</v>
      </c>
      <c r="P14" s="19" t="s">
        <v>56</v>
      </c>
      <c r="Q14" s="40" t="s">
        <v>56</v>
      </c>
      <c r="R14" s="19" t="s">
        <v>56</v>
      </c>
      <c r="S14" s="40" t="s">
        <v>56</v>
      </c>
      <c r="T14" s="19" t="s">
        <v>56</v>
      </c>
      <c r="U14" s="40" t="s">
        <v>58</v>
      </c>
      <c r="V14" s="19" t="s">
        <v>58</v>
      </c>
      <c r="W14" s="40" t="s">
        <v>56</v>
      </c>
      <c r="X14" s="19" t="s">
        <v>56</v>
      </c>
      <c r="Y14" s="40" t="s">
        <v>56</v>
      </c>
      <c r="Z14" s="19" t="s">
        <v>56</v>
      </c>
      <c r="AA14" s="40" t="s">
        <v>56</v>
      </c>
      <c r="AB14" s="19" t="s">
        <v>56</v>
      </c>
      <c r="AC14" s="40" t="s">
        <v>56</v>
      </c>
      <c r="AD14" s="19" t="s">
        <v>56</v>
      </c>
      <c r="AE14" s="40" t="s">
        <v>57</v>
      </c>
      <c r="AF14" s="19" t="s">
        <v>57</v>
      </c>
      <c r="AG14" s="40" t="s">
        <v>57</v>
      </c>
      <c r="AH14" s="19" t="s">
        <v>57</v>
      </c>
      <c r="AI14" s="40" t="s">
        <v>56</v>
      </c>
      <c r="AJ14" s="19" t="s">
        <v>56</v>
      </c>
      <c r="AK14" s="40" t="s">
        <v>56</v>
      </c>
      <c r="AL14" s="19" t="s">
        <v>56</v>
      </c>
      <c r="AM14" s="40" t="s">
        <v>56</v>
      </c>
      <c r="AN14" s="19" t="s">
        <v>56</v>
      </c>
      <c r="AO14" s="40" t="s">
        <v>57</v>
      </c>
      <c r="AP14" s="19" t="s">
        <v>57</v>
      </c>
      <c r="AQ14" s="40" t="s">
        <v>57</v>
      </c>
      <c r="AR14" s="19" t="s">
        <v>57</v>
      </c>
      <c r="AS14" s="40" t="s">
        <v>57</v>
      </c>
      <c r="AT14" s="19" t="s">
        <v>57</v>
      </c>
      <c r="AU14" s="40" t="s">
        <v>57</v>
      </c>
      <c r="AV14" s="19" t="s">
        <v>57</v>
      </c>
      <c r="AW14" s="40" t="s">
        <v>57</v>
      </c>
      <c r="AX14" s="19" t="s">
        <v>57</v>
      </c>
      <c r="AY14" s="8">
        <f t="shared" si="0"/>
        <v>11</v>
      </c>
      <c r="AZ14" s="45"/>
      <c r="BA14" s="37">
        <f t="shared" si="1"/>
        <v>12</v>
      </c>
      <c r="BB14" s="47"/>
      <c r="BC14" s="71"/>
    </row>
    <row r="15" spans="1:55" x14ac:dyDescent="0.2">
      <c r="A15" s="4">
        <v>6</v>
      </c>
      <c r="B15" s="54">
        <v>43106</v>
      </c>
      <c r="C15" s="40" t="s">
        <v>57</v>
      </c>
      <c r="D15" s="19" t="s">
        <v>57</v>
      </c>
      <c r="E15" s="40" t="s">
        <v>57</v>
      </c>
      <c r="F15" s="19" t="s">
        <v>57</v>
      </c>
      <c r="G15" s="40" t="s">
        <v>57</v>
      </c>
      <c r="H15" s="19" t="s">
        <v>57</v>
      </c>
      <c r="I15" s="40" t="s">
        <v>57</v>
      </c>
      <c r="J15" s="19" t="s">
        <v>57</v>
      </c>
      <c r="K15" s="40" t="s">
        <v>57</v>
      </c>
      <c r="L15" s="19" t="s">
        <v>57</v>
      </c>
      <c r="M15" s="40" t="s">
        <v>57</v>
      </c>
      <c r="N15" s="19" t="s">
        <v>57</v>
      </c>
      <c r="O15" s="40" t="s">
        <v>56</v>
      </c>
      <c r="P15" s="19" t="s">
        <v>56</v>
      </c>
      <c r="Q15" s="40" t="s">
        <v>56</v>
      </c>
      <c r="R15" s="19" t="s">
        <v>56</v>
      </c>
      <c r="S15" s="40" t="s">
        <v>56</v>
      </c>
      <c r="T15" s="19" t="s">
        <v>56</v>
      </c>
      <c r="U15" s="40" t="s">
        <v>58</v>
      </c>
      <c r="V15" s="19" t="s">
        <v>58</v>
      </c>
      <c r="W15" s="40" t="s">
        <v>56</v>
      </c>
      <c r="X15" s="19" t="s">
        <v>56</v>
      </c>
      <c r="Y15" s="40" t="s">
        <v>56</v>
      </c>
      <c r="Z15" s="19" t="s">
        <v>56</v>
      </c>
      <c r="AA15" s="40" t="s">
        <v>56</v>
      </c>
      <c r="AB15" s="19" t="s">
        <v>56</v>
      </c>
      <c r="AC15" s="40" t="s">
        <v>56</v>
      </c>
      <c r="AD15" s="19" t="s">
        <v>56</v>
      </c>
      <c r="AE15" s="40" t="s">
        <v>57</v>
      </c>
      <c r="AF15" s="19" t="s">
        <v>57</v>
      </c>
      <c r="AG15" s="40" t="s">
        <v>57</v>
      </c>
      <c r="AH15" s="19" t="s">
        <v>57</v>
      </c>
      <c r="AI15" s="40" t="s">
        <v>56</v>
      </c>
      <c r="AJ15" s="19" t="s">
        <v>56</v>
      </c>
      <c r="AK15" s="40" t="s">
        <v>56</v>
      </c>
      <c r="AL15" s="19" t="s">
        <v>56</v>
      </c>
      <c r="AM15" s="40" t="s">
        <v>56</v>
      </c>
      <c r="AN15" s="19" t="s">
        <v>56</v>
      </c>
      <c r="AO15" s="40" t="s">
        <v>57</v>
      </c>
      <c r="AP15" s="19" t="s">
        <v>57</v>
      </c>
      <c r="AQ15" s="40" t="s">
        <v>57</v>
      </c>
      <c r="AR15" s="19" t="s">
        <v>57</v>
      </c>
      <c r="AS15" s="40" t="s">
        <v>57</v>
      </c>
      <c r="AT15" s="19" t="s">
        <v>57</v>
      </c>
      <c r="AU15" s="40" t="s">
        <v>57</v>
      </c>
      <c r="AV15" s="19" t="s">
        <v>57</v>
      </c>
      <c r="AW15" s="40" t="s">
        <v>57</v>
      </c>
      <c r="AX15" s="19" t="s">
        <v>57</v>
      </c>
      <c r="AY15" s="8">
        <f t="shared" si="0"/>
        <v>10</v>
      </c>
      <c r="AZ15" s="45"/>
      <c r="BA15" s="37">
        <f t="shared" si="1"/>
        <v>13</v>
      </c>
      <c r="BB15" s="47"/>
      <c r="BC15" s="71"/>
    </row>
    <row r="16" spans="1:55" x14ac:dyDescent="0.2">
      <c r="A16" s="4">
        <v>7</v>
      </c>
      <c r="B16" s="54">
        <v>43107</v>
      </c>
      <c r="C16" s="40" t="s">
        <v>57</v>
      </c>
      <c r="D16" s="19" t="s">
        <v>57</v>
      </c>
      <c r="E16" s="40" t="s">
        <v>57</v>
      </c>
      <c r="F16" s="19" t="s">
        <v>57</v>
      </c>
      <c r="G16" s="40" t="s">
        <v>57</v>
      </c>
      <c r="H16" s="19" t="s">
        <v>57</v>
      </c>
      <c r="I16" s="40" t="s">
        <v>57</v>
      </c>
      <c r="J16" s="19" t="s">
        <v>57</v>
      </c>
      <c r="K16" s="40" t="s">
        <v>57</v>
      </c>
      <c r="L16" s="19" t="s">
        <v>57</v>
      </c>
      <c r="M16" s="40" t="s">
        <v>57</v>
      </c>
      <c r="N16" s="19" t="s">
        <v>57</v>
      </c>
      <c r="O16" s="40" t="s">
        <v>56</v>
      </c>
      <c r="P16" s="19" t="s">
        <v>56</v>
      </c>
      <c r="Q16" s="40" t="s">
        <v>56</v>
      </c>
      <c r="R16" s="19" t="s">
        <v>56</v>
      </c>
      <c r="S16" s="40" t="s">
        <v>56</v>
      </c>
      <c r="T16" s="19" t="s">
        <v>56</v>
      </c>
      <c r="U16" s="40" t="s">
        <v>58</v>
      </c>
      <c r="V16" s="19" t="s">
        <v>58</v>
      </c>
      <c r="W16" s="40" t="s">
        <v>56</v>
      </c>
      <c r="X16" s="19" t="s">
        <v>56</v>
      </c>
      <c r="Y16" s="40" t="s">
        <v>56</v>
      </c>
      <c r="Z16" s="19" t="s">
        <v>56</v>
      </c>
      <c r="AA16" s="40" t="s">
        <v>56</v>
      </c>
      <c r="AB16" s="19" t="s">
        <v>56</v>
      </c>
      <c r="AC16" s="40" t="s">
        <v>56</v>
      </c>
      <c r="AD16" s="19" t="s">
        <v>56</v>
      </c>
      <c r="AE16" s="40" t="s">
        <v>57</v>
      </c>
      <c r="AF16" s="19" t="s">
        <v>57</v>
      </c>
      <c r="AG16" s="40" t="s">
        <v>57</v>
      </c>
      <c r="AH16" s="19" t="s">
        <v>57</v>
      </c>
      <c r="AI16" s="40" t="s">
        <v>56</v>
      </c>
      <c r="AJ16" s="19" t="s">
        <v>56</v>
      </c>
      <c r="AK16" s="40" t="s">
        <v>56</v>
      </c>
      <c r="AL16" s="19" t="s">
        <v>56</v>
      </c>
      <c r="AM16" s="40" t="s">
        <v>56</v>
      </c>
      <c r="AN16" s="19" t="s">
        <v>56</v>
      </c>
      <c r="AO16" s="40" t="s">
        <v>57</v>
      </c>
      <c r="AP16" s="19" t="s">
        <v>57</v>
      </c>
      <c r="AQ16" s="40" t="s">
        <v>57</v>
      </c>
      <c r="AR16" s="19" t="s">
        <v>57</v>
      </c>
      <c r="AS16" s="40" t="s">
        <v>57</v>
      </c>
      <c r="AT16" s="19" t="s">
        <v>57</v>
      </c>
      <c r="AU16" s="40" t="s">
        <v>57</v>
      </c>
      <c r="AV16" s="19" t="s">
        <v>57</v>
      </c>
      <c r="AW16" s="40" t="s">
        <v>57</v>
      </c>
      <c r="AX16" s="19" t="s">
        <v>57</v>
      </c>
      <c r="AY16" s="8">
        <f t="shared" si="0"/>
        <v>10</v>
      </c>
      <c r="AZ16" s="37">
        <f>+AY16+AY15+AY14+AY13+AY12+AY11+AY10</f>
        <v>72</v>
      </c>
      <c r="BA16" s="37">
        <f t="shared" si="1"/>
        <v>13</v>
      </c>
      <c r="BB16" s="2">
        <f t="shared" ref="BB16:BB40" si="2">+BA16+BA15+BA14+BA13+BA12+BA11+BA10</f>
        <v>87</v>
      </c>
      <c r="BC16" s="71"/>
    </row>
    <row r="17" spans="1:55" x14ac:dyDescent="0.2">
      <c r="A17" s="4">
        <v>8</v>
      </c>
      <c r="B17" s="54">
        <v>43108</v>
      </c>
      <c r="C17" s="40" t="s">
        <v>57</v>
      </c>
      <c r="D17" s="19" t="s">
        <v>57</v>
      </c>
      <c r="E17" s="40" t="s">
        <v>57</v>
      </c>
      <c r="F17" s="19" t="s">
        <v>57</v>
      </c>
      <c r="G17" s="40" t="s">
        <v>57</v>
      </c>
      <c r="H17" s="19" t="s">
        <v>57</v>
      </c>
      <c r="I17" s="40" t="s">
        <v>57</v>
      </c>
      <c r="J17" s="19" t="s">
        <v>57</v>
      </c>
      <c r="K17" s="40" t="s">
        <v>57</v>
      </c>
      <c r="L17" s="19" t="s">
        <v>57</v>
      </c>
      <c r="M17" s="40" t="s">
        <v>57</v>
      </c>
      <c r="N17" s="19" t="s">
        <v>57</v>
      </c>
      <c r="O17" s="40" t="s">
        <v>56</v>
      </c>
      <c r="P17" s="19" t="s">
        <v>56</v>
      </c>
      <c r="Q17" s="40" t="s">
        <v>56</v>
      </c>
      <c r="R17" s="19" t="s">
        <v>56</v>
      </c>
      <c r="S17" s="40" t="s">
        <v>56</v>
      </c>
      <c r="T17" s="19" t="s">
        <v>56</v>
      </c>
      <c r="U17" s="40" t="s">
        <v>58</v>
      </c>
      <c r="V17" s="19" t="s">
        <v>58</v>
      </c>
      <c r="W17" s="40" t="s">
        <v>56</v>
      </c>
      <c r="X17" s="19" t="s">
        <v>56</v>
      </c>
      <c r="Y17" s="40" t="s">
        <v>56</v>
      </c>
      <c r="Z17" s="19" t="s">
        <v>56</v>
      </c>
      <c r="AA17" s="40" t="s">
        <v>56</v>
      </c>
      <c r="AB17" s="19" t="s">
        <v>56</v>
      </c>
      <c r="AC17" s="40" t="s">
        <v>56</v>
      </c>
      <c r="AD17" s="19" t="s">
        <v>56</v>
      </c>
      <c r="AE17" s="40" t="s">
        <v>57</v>
      </c>
      <c r="AF17" s="19" t="s">
        <v>57</v>
      </c>
      <c r="AG17" s="40" t="s">
        <v>57</v>
      </c>
      <c r="AH17" s="19" t="s">
        <v>57</v>
      </c>
      <c r="AI17" s="40" t="s">
        <v>56</v>
      </c>
      <c r="AJ17" s="19" t="s">
        <v>56</v>
      </c>
      <c r="AK17" s="40" t="s">
        <v>56</v>
      </c>
      <c r="AL17" s="19" t="s">
        <v>56</v>
      </c>
      <c r="AM17" s="40" t="s">
        <v>56</v>
      </c>
      <c r="AN17" s="19" t="s">
        <v>56</v>
      </c>
      <c r="AO17" s="40" t="s">
        <v>57</v>
      </c>
      <c r="AP17" s="19" t="s">
        <v>57</v>
      </c>
      <c r="AQ17" s="40" t="s">
        <v>57</v>
      </c>
      <c r="AR17" s="19" t="s">
        <v>57</v>
      </c>
      <c r="AS17" s="40" t="s">
        <v>57</v>
      </c>
      <c r="AT17" s="19" t="s">
        <v>57</v>
      </c>
      <c r="AU17" s="40" t="s">
        <v>57</v>
      </c>
      <c r="AV17" s="19" t="s">
        <v>57</v>
      </c>
      <c r="AW17" s="40" t="s">
        <v>57</v>
      </c>
      <c r="AX17" s="19" t="s">
        <v>57</v>
      </c>
      <c r="AY17" s="8">
        <f t="shared" si="0"/>
        <v>10</v>
      </c>
      <c r="AZ17" s="37">
        <f t="shared" ref="AZ17:AZ40" si="3">+AY17+AY16+AY15+AY14+AY13+AY12+AY11</f>
        <v>72</v>
      </c>
      <c r="BA17" s="37">
        <f t="shared" si="1"/>
        <v>13</v>
      </c>
      <c r="BB17" s="2">
        <f t="shared" si="2"/>
        <v>87</v>
      </c>
      <c r="BC17" s="71"/>
    </row>
    <row r="18" spans="1:55" x14ac:dyDescent="0.2">
      <c r="A18" s="4">
        <v>9</v>
      </c>
      <c r="B18" s="54">
        <v>43109</v>
      </c>
      <c r="C18" s="40" t="s">
        <v>57</v>
      </c>
      <c r="D18" s="19" t="s">
        <v>57</v>
      </c>
      <c r="E18" s="40" t="s">
        <v>57</v>
      </c>
      <c r="F18" s="19" t="s">
        <v>57</v>
      </c>
      <c r="G18" s="40" t="s">
        <v>57</v>
      </c>
      <c r="H18" s="19" t="s">
        <v>57</v>
      </c>
      <c r="I18" s="40" t="s">
        <v>57</v>
      </c>
      <c r="J18" s="19" t="s">
        <v>57</v>
      </c>
      <c r="K18" s="40" t="s">
        <v>57</v>
      </c>
      <c r="L18" s="19" t="s">
        <v>57</v>
      </c>
      <c r="M18" s="40" t="s">
        <v>57</v>
      </c>
      <c r="N18" s="19" t="s">
        <v>57</v>
      </c>
      <c r="O18" s="40" t="s">
        <v>56</v>
      </c>
      <c r="P18" s="19" t="s">
        <v>56</v>
      </c>
      <c r="Q18" s="40" t="s">
        <v>56</v>
      </c>
      <c r="R18" s="19" t="s">
        <v>56</v>
      </c>
      <c r="S18" s="40" t="s">
        <v>56</v>
      </c>
      <c r="T18" s="19" t="s">
        <v>56</v>
      </c>
      <c r="U18" s="40" t="s">
        <v>58</v>
      </c>
      <c r="V18" s="19" t="s">
        <v>58</v>
      </c>
      <c r="W18" s="40" t="s">
        <v>56</v>
      </c>
      <c r="X18" s="19" t="s">
        <v>56</v>
      </c>
      <c r="Y18" s="40" t="s">
        <v>56</v>
      </c>
      <c r="Z18" s="19" t="s">
        <v>56</v>
      </c>
      <c r="AA18" s="40" t="s">
        <v>56</v>
      </c>
      <c r="AB18" s="19" t="s">
        <v>56</v>
      </c>
      <c r="AC18" s="40" t="s">
        <v>56</v>
      </c>
      <c r="AD18" s="19" t="s">
        <v>56</v>
      </c>
      <c r="AE18" s="40" t="s">
        <v>57</v>
      </c>
      <c r="AF18" s="19" t="s">
        <v>57</v>
      </c>
      <c r="AG18" s="40" t="s">
        <v>57</v>
      </c>
      <c r="AH18" s="19" t="s">
        <v>57</v>
      </c>
      <c r="AI18" s="40" t="s">
        <v>56</v>
      </c>
      <c r="AJ18" s="19" t="s">
        <v>56</v>
      </c>
      <c r="AK18" s="40" t="s">
        <v>56</v>
      </c>
      <c r="AL18" s="19" t="s">
        <v>56</v>
      </c>
      <c r="AM18" s="40" t="s">
        <v>56</v>
      </c>
      <c r="AN18" s="19" t="s">
        <v>56</v>
      </c>
      <c r="AO18" s="40" t="s">
        <v>57</v>
      </c>
      <c r="AP18" s="19" t="s">
        <v>57</v>
      </c>
      <c r="AQ18" s="40" t="s">
        <v>57</v>
      </c>
      <c r="AR18" s="19" t="s">
        <v>57</v>
      </c>
      <c r="AS18" s="40" t="s">
        <v>57</v>
      </c>
      <c r="AT18" s="19" t="s">
        <v>57</v>
      </c>
      <c r="AU18" s="40" t="s">
        <v>57</v>
      </c>
      <c r="AV18" s="19" t="s">
        <v>57</v>
      </c>
      <c r="AW18" s="40" t="s">
        <v>57</v>
      </c>
      <c r="AX18" s="19" t="s">
        <v>57</v>
      </c>
      <c r="AY18" s="8">
        <f t="shared" si="0"/>
        <v>10</v>
      </c>
      <c r="AZ18" s="37">
        <f t="shared" si="3"/>
        <v>72</v>
      </c>
      <c r="BA18" s="37">
        <f t="shared" si="1"/>
        <v>13</v>
      </c>
      <c r="BB18" s="2">
        <f t="shared" si="2"/>
        <v>87</v>
      </c>
      <c r="BC18" s="71"/>
    </row>
    <row r="19" spans="1:55" x14ac:dyDescent="0.2">
      <c r="A19" s="4">
        <v>10</v>
      </c>
      <c r="B19" s="54">
        <v>43110</v>
      </c>
      <c r="C19" s="40" t="s">
        <v>57</v>
      </c>
      <c r="D19" s="19" t="s">
        <v>57</v>
      </c>
      <c r="E19" s="40" t="s">
        <v>57</v>
      </c>
      <c r="F19" s="19" t="s">
        <v>57</v>
      </c>
      <c r="G19" s="40" t="s">
        <v>57</v>
      </c>
      <c r="H19" s="19" t="s">
        <v>57</v>
      </c>
      <c r="I19" s="40" t="s">
        <v>57</v>
      </c>
      <c r="J19" s="19" t="s">
        <v>57</v>
      </c>
      <c r="K19" s="40" t="s">
        <v>57</v>
      </c>
      <c r="L19" s="19" t="s">
        <v>57</v>
      </c>
      <c r="M19" s="40" t="s">
        <v>57</v>
      </c>
      <c r="N19" s="19" t="s">
        <v>57</v>
      </c>
      <c r="O19" s="40" t="s">
        <v>56</v>
      </c>
      <c r="P19" s="19" t="s">
        <v>56</v>
      </c>
      <c r="Q19" s="40" t="s">
        <v>56</v>
      </c>
      <c r="R19" s="19" t="s">
        <v>56</v>
      </c>
      <c r="S19" s="40" t="s">
        <v>56</v>
      </c>
      <c r="T19" s="19" t="s">
        <v>56</v>
      </c>
      <c r="U19" s="40" t="s">
        <v>58</v>
      </c>
      <c r="V19" s="19" t="s">
        <v>58</v>
      </c>
      <c r="W19" s="40" t="s">
        <v>56</v>
      </c>
      <c r="X19" s="19" t="s">
        <v>56</v>
      </c>
      <c r="Y19" s="40" t="s">
        <v>56</v>
      </c>
      <c r="Z19" s="19" t="s">
        <v>56</v>
      </c>
      <c r="AA19" s="40" t="s">
        <v>56</v>
      </c>
      <c r="AB19" s="19" t="s">
        <v>56</v>
      </c>
      <c r="AC19" s="40" t="s">
        <v>56</v>
      </c>
      <c r="AD19" s="19" t="s">
        <v>56</v>
      </c>
      <c r="AE19" s="40" t="s">
        <v>57</v>
      </c>
      <c r="AF19" s="19" t="s">
        <v>57</v>
      </c>
      <c r="AG19" s="40" t="s">
        <v>57</v>
      </c>
      <c r="AH19" s="19" t="s">
        <v>57</v>
      </c>
      <c r="AI19" s="40" t="s">
        <v>56</v>
      </c>
      <c r="AJ19" s="19" t="s">
        <v>56</v>
      </c>
      <c r="AK19" s="40" t="s">
        <v>56</v>
      </c>
      <c r="AL19" s="19" t="s">
        <v>56</v>
      </c>
      <c r="AM19" s="40" t="s">
        <v>56</v>
      </c>
      <c r="AN19" s="19" t="s">
        <v>56</v>
      </c>
      <c r="AO19" s="40" t="s">
        <v>57</v>
      </c>
      <c r="AP19" s="19" t="s">
        <v>57</v>
      </c>
      <c r="AQ19" s="40" t="s">
        <v>57</v>
      </c>
      <c r="AR19" s="19" t="s">
        <v>57</v>
      </c>
      <c r="AS19" s="40" t="s">
        <v>57</v>
      </c>
      <c r="AT19" s="19" t="s">
        <v>57</v>
      </c>
      <c r="AU19" s="40" t="s">
        <v>57</v>
      </c>
      <c r="AV19" s="19" t="s">
        <v>57</v>
      </c>
      <c r="AW19" s="40" t="s">
        <v>57</v>
      </c>
      <c r="AX19" s="19" t="s">
        <v>57</v>
      </c>
      <c r="AY19" s="8">
        <f t="shared" si="0"/>
        <v>10</v>
      </c>
      <c r="AZ19" s="37">
        <f t="shared" si="3"/>
        <v>71</v>
      </c>
      <c r="BA19" s="37">
        <f t="shared" si="1"/>
        <v>13</v>
      </c>
      <c r="BB19" s="2">
        <f t="shared" si="2"/>
        <v>90</v>
      </c>
      <c r="BC19" s="71"/>
    </row>
    <row r="20" spans="1:55" x14ac:dyDescent="0.2">
      <c r="A20" s="4">
        <v>11</v>
      </c>
      <c r="B20" s="54">
        <v>43111</v>
      </c>
      <c r="C20" s="40" t="s">
        <v>57</v>
      </c>
      <c r="D20" s="19" t="s">
        <v>57</v>
      </c>
      <c r="E20" s="40" t="s">
        <v>57</v>
      </c>
      <c r="F20" s="19" t="s">
        <v>57</v>
      </c>
      <c r="G20" s="40" t="s">
        <v>57</v>
      </c>
      <c r="H20" s="19" t="s">
        <v>57</v>
      </c>
      <c r="I20" s="40" t="s">
        <v>57</v>
      </c>
      <c r="J20" s="19" t="s">
        <v>57</v>
      </c>
      <c r="K20" s="40" t="s">
        <v>57</v>
      </c>
      <c r="L20" s="19" t="s">
        <v>57</v>
      </c>
      <c r="M20" s="40" t="s">
        <v>57</v>
      </c>
      <c r="N20" s="19" t="s">
        <v>57</v>
      </c>
      <c r="O20" s="40" t="s">
        <v>56</v>
      </c>
      <c r="P20" s="19" t="s">
        <v>56</v>
      </c>
      <c r="Q20" s="40" t="s">
        <v>56</v>
      </c>
      <c r="R20" s="19" t="s">
        <v>56</v>
      </c>
      <c r="S20" s="40" t="s">
        <v>56</v>
      </c>
      <c r="T20" s="19" t="s">
        <v>56</v>
      </c>
      <c r="U20" s="40" t="s">
        <v>58</v>
      </c>
      <c r="V20" s="19" t="s">
        <v>58</v>
      </c>
      <c r="W20" s="40" t="s">
        <v>56</v>
      </c>
      <c r="X20" s="19" t="s">
        <v>56</v>
      </c>
      <c r="Y20" s="40" t="s">
        <v>56</v>
      </c>
      <c r="Z20" s="19" t="s">
        <v>56</v>
      </c>
      <c r="AA20" s="40" t="s">
        <v>56</v>
      </c>
      <c r="AB20" s="19" t="s">
        <v>56</v>
      </c>
      <c r="AC20" s="40" t="s">
        <v>56</v>
      </c>
      <c r="AD20" s="19" t="s">
        <v>56</v>
      </c>
      <c r="AE20" s="40" t="s">
        <v>57</v>
      </c>
      <c r="AF20" s="19" t="s">
        <v>57</v>
      </c>
      <c r="AG20" s="40" t="s">
        <v>57</v>
      </c>
      <c r="AH20" s="19" t="s">
        <v>57</v>
      </c>
      <c r="AI20" s="40" t="s">
        <v>56</v>
      </c>
      <c r="AJ20" s="19" t="s">
        <v>56</v>
      </c>
      <c r="AK20" s="40" t="s">
        <v>56</v>
      </c>
      <c r="AL20" s="19" t="s">
        <v>56</v>
      </c>
      <c r="AM20" s="40" t="s">
        <v>56</v>
      </c>
      <c r="AN20" s="19" t="s">
        <v>58</v>
      </c>
      <c r="AO20" s="40" t="s">
        <v>58</v>
      </c>
      <c r="AP20" s="19" t="s">
        <v>58</v>
      </c>
      <c r="AQ20" s="40" t="s">
        <v>56</v>
      </c>
      <c r="AR20" s="19" t="s">
        <v>56</v>
      </c>
      <c r="AS20" s="40" t="s">
        <v>57</v>
      </c>
      <c r="AT20" s="19" t="s">
        <v>57</v>
      </c>
      <c r="AU20" s="40" t="s">
        <v>57</v>
      </c>
      <c r="AV20" s="19" t="s">
        <v>57</v>
      </c>
      <c r="AW20" s="40" t="s">
        <v>57</v>
      </c>
      <c r="AX20" s="19" t="s">
        <v>57</v>
      </c>
      <c r="AY20" s="8">
        <f t="shared" si="0"/>
        <v>10.5</v>
      </c>
      <c r="AZ20" s="37">
        <f t="shared" si="3"/>
        <v>71.5</v>
      </c>
      <c r="BA20" s="37">
        <f t="shared" si="1"/>
        <v>11</v>
      </c>
      <c r="BB20" s="2">
        <f t="shared" si="2"/>
        <v>88</v>
      </c>
      <c r="BC20" s="71"/>
    </row>
    <row r="21" spans="1:55" x14ac:dyDescent="0.2">
      <c r="A21" s="4">
        <v>12</v>
      </c>
      <c r="B21" s="54">
        <v>43112</v>
      </c>
      <c r="C21" s="40" t="s">
        <v>57</v>
      </c>
      <c r="D21" s="19" t="s">
        <v>57</v>
      </c>
      <c r="E21" s="40" t="s">
        <v>57</v>
      </c>
      <c r="F21" s="19" t="s">
        <v>57</v>
      </c>
      <c r="G21" s="40" t="s">
        <v>57</v>
      </c>
      <c r="H21" s="19" t="s">
        <v>57</v>
      </c>
      <c r="I21" s="40" t="s">
        <v>57</v>
      </c>
      <c r="J21" s="19" t="s">
        <v>57</v>
      </c>
      <c r="K21" s="40" t="s">
        <v>57</v>
      </c>
      <c r="L21" s="19" t="s">
        <v>57</v>
      </c>
      <c r="M21" s="40" t="s">
        <v>57</v>
      </c>
      <c r="N21" s="19" t="s">
        <v>57</v>
      </c>
      <c r="O21" s="40" t="s">
        <v>56</v>
      </c>
      <c r="P21" s="19" t="s">
        <v>56</v>
      </c>
      <c r="Q21" s="40" t="s">
        <v>56</v>
      </c>
      <c r="R21" s="19" t="s">
        <v>56</v>
      </c>
      <c r="S21" s="40" t="s">
        <v>56</v>
      </c>
      <c r="T21" s="19" t="s">
        <v>56</v>
      </c>
      <c r="U21" s="40" t="s">
        <v>58</v>
      </c>
      <c r="V21" s="19" t="s">
        <v>58</v>
      </c>
      <c r="W21" s="40" t="s">
        <v>56</v>
      </c>
      <c r="X21" s="19" t="s">
        <v>56</v>
      </c>
      <c r="Y21" s="40" t="s">
        <v>56</v>
      </c>
      <c r="Z21" s="19" t="s">
        <v>56</v>
      </c>
      <c r="AA21" s="40" t="s">
        <v>56</v>
      </c>
      <c r="AB21" s="19" t="s">
        <v>56</v>
      </c>
      <c r="AC21" s="40" t="s">
        <v>56</v>
      </c>
      <c r="AD21" s="19" t="s">
        <v>56</v>
      </c>
      <c r="AE21" s="40" t="s">
        <v>57</v>
      </c>
      <c r="AF21" s="19" t="s">
        <v>57</v>
      </c>
      <c r="AG21" s="40" t="s">
        <v>57</v>
      </c>
      <c r="AH21" s="19" t="s">
        <v>57</v>
      </c>
      <c r="AI21" s="40" t="s">
        <v>56</v>
      </c>
      <c r="AJ21" s="19" t="s">
        <v>56</v>
      </c>
      <c r="AK21" s="40" t="s">
        <v>56</v>
      </c>
      <c r="AL21" s="19" t="s">
        <v>56</v>
      </c>
      <c r="AM21" s="40" t="s">
        <v>56</v>
      </c>
      <c r="AN21" s="19" t="s">
        <v>58</v>
      </c>
      <c r="AO21" s="40" t="s">
        <v>58</v>
      </c>
      <c r="AP21" s="19" t="s">
        <v>58</v>
      </c>
      <c r="AQ21" s="40" t="s">
        <v>56</v>
      </c>
      <c r="AR21" s="19" t="s">
        <v>56</v>
      </c>
      <c r="AS21" s="40" t="s">
        <v>57</v>
      </c>
      <c r="AT21" s="19" t="s">
        <v>57</v>
      </c>
      <c r="AU21" s="40" t="s">
        <v>57</v>
      </c>
      <c r="AV21" s="19" t="s">
        <v>57</v>
      </c>
      <c r="AW21" s="40" t="s">
        <v>57</v>
      </c>
      <c r="AX21" s="19" t="s">
        <v>57</v>
      </c>
      <c r="AY21" s="8">
        <f t="shared" si="0"/>
        <v>10.5</v>
      </c>
      <c r="AZ21" s="37">
        <f t="shared" si="3"/>
        <v>71</v>
      </c>
      <c r="BA21" s="37">
        <f t="shared" si="1"/>
        <v>11</v>
      </c>
      <c r="BB21" s="2">
        <f t="shared" si="2"/>
        <v>87</v>
      </c>
      <c r="BC21" s="71"/>
    </row>
    <row r="22" spans="1:55" x14ac:dyDescent="0.2">
      <c r="A22" s="4">
        <v>13</v>
      </c>
      <c r="B22" s="54">
        <v>43113</v>
      </c>
      <c r="C22" s="40" t="s">
        <v>57</v>
      </c>
      <c r="D22" s="19" t="s">
        <v>57</v>
      </c>
      <c r="E22" s="40" t="s">
        <v>57</v>
      </c>
      <c r="F22" s="19" t="s">
        <v>57</v>
      </c>
      <c r="G22" s="40" t="s">
        <v>57</v>
      </c>
      <c r="H22" s="19" t="s">
        <v>57</v>
      </c>
      <c r="I22" s="40" t="s">
        <v>57</v>
      </c>
      <c r="J22" s="19" t="s">
        <v>57</v>
      </c>
      <c r="K22" s="40" t="s">
        <v>57</v>
      </c>
      <c r="L22" s="19" t="s">
        <v>57</v>
      </c>
      <c r="M22" s="48" t="s">
        <v>57</v>
      </c>
      <c r="N22" s="49" t="s">
        <v>57</v>
      </c>
      <c r="O22" s="40" t="s">
        <v>56</v>
      </c>
      <c r="P22" s="19" t="s">
        <v>56</v>
      </c>
      <c r="Q22" s="40" t="s">
        <v>56</v>
      </c>
      <c r="R22" s="19" t="s">
        <v>56</v>
      </c>
      <c r="S22" s="40" t="s">
        <v>56</v>
      </c>
      <c r="T22" s="19" t="s">
        <v>56</v>
      </c>
      <c r="U22" s="40" t="s">
        <v>58</v>
      </c>
      <c r="V22" s="19" t="s">
        <v>58</v>
      </c>
      <c r="W22" s="40" t="s">
        <v>56</v>
      </c>
      <c r="X22" s="19" t="s">
        <v>56</v>
      </c>
      <c r="Y22" s="40" t="s">
        <v>56</v>
      </c>
      <c r="Z22" s="19" t="s">
        <v>56</v>
      </c>
      <c r="AA22" s="40" t="s">
        <v>56</v>
      </c>
      <c r="AB22" s="19" t="s">
        <v>56</v>
      </c>
      <c r="AC22" s="40" t="s">
        <v>56</v>
      </c>
      <c r="AD22" s="19" t="s">
        <v>56</v>
      </c>
      <c r="AE22" s="40" t="s">
        <v>57</v>
      </c>
      <c r="AF22" s="19" t="s">
        <v>57</v>
      </c>
      <c r="AG22" s="40" t="s">
        <v>57</v>
      </c>
      <c r="AH22" s="19" t="s">
        <v>57</v>
      </c>
      <c r="AI22" s="40" t="s">
        <v>56</v>
      </c>
      <c r="AJ22" s="19" t="s">
        <v>56</v>
      </c>
      <c r="AK22" s="40" t="s">
        <v>56</v>
      </c>
      <c r="AL22" s="19" t="s">
        <v>56</v>
      </c>
      <c r="AM22" s="40" t="s">
        <v>56</v>
      </c>
      <c r="AN22" s="19" t="s">
        <v>58</v>
      </c>
      <c r="AO22" s="40" t="s">
        <v>58</v>
      </c>
      <c r="AP22" s="19" t="s">
        <v>58</v>
      </c>
      <c r="AQ22" s="40" t="s">
        <v>56</v>
      </c>
      <c r="AR22" s="19" t="s">
        <v>56</v>
      </c>
      <c r="AS22" s="40" t="s">
        <v>57</v>
      </c>
      <c r="AT22" s="19" t="s">
        <v>57</v>
      </c>
      <c r="AU22" s="40" t="s">
        <v>57</v>
      </c>
      <c r="AV22" s="19" t="s">
        <v>57</v>
      </c>
      <c r="AW22" s="40" t="s">
        <v>57</v>
      </c>
      <c r="AX22" s="19" t="s">
        <v>57</v>
      </c>
      <c r="AY22" s="8">
        <f t="shared" si="0"/>
        <v>10.5</v>
      </c>
      <c r="AZ22" s="37">
        <f t="shared" si="3"/>
        <v>71.5</v>
      </c>
      <c r="BA22" s="37">
        <f t="shared" si="1"/>
        <v>11</v>
      </c>
      <c r="BB22" s="2">
        <f t="shared" si="2"/>
        <v>85</v>
      </c>
      <c r="BC22" s="71"/>
    </row>
    <row r="23" spans="1:55" x14ac:dyDescent="0.2">
      <c r="A23" s="4">
        <v>14</v>
      </c>
      <c r="B23" s="54">
        <v>43114</v>
      </c>
      <c r="C23" s="40" t="s">
        <v>57</v>
      </c>
      <c r="D23" s="19" t="s">
        <v>57</v>
      </c>
      <c r="E23" s="40" t="s">
        <v>57</v>
      </c>
      <c r="F23" s="19" t="s">
        <v>57</v>
      </c>
      <c r="G23" s="40" t="s">
        <v>57</v>
      </c>
      <c r="H23" s="19" t="s">
        <v>57</v>
      </c>
      <c r="I23" s="40" t="s">
        <v>57</v>
      </c>
      <c r="J23" s="19" t="s">
        <v>57</v>
      </c>
      <c r="K23" s="40" t="s">
        <v>57</v>
      </c>
      <c r="L23" s="19" t="s">
        <v>57</v>
      </c>
      <c r="M23" s="40" t="s">
        <v>57</v>
      </c>
      <c r="N23" s="19" t="s">
        <v>57</v>
      </c>
      <c r="O23" s="40" t="s">
        <v>56</v>
      </c>
      <c r="P23" s="19" t="s">
        <v>56</v>
      </c>
      <c r="Q23" s="40" t="s">
        <v>56</v>
      </c>
      <c r="R23" s="19" t="s">
        <v>56</v>
      </c>
      <c r="S23" s="40" t="s">
        <v>56</v>
      </c>
      <c r="T23" s="19" t="s">
        <v>56</v>
      </c>
      <c r="U23" s="40" t="s">
        <v>58</v>
      </c>
      <c r="V23" s="19" t="s">
        <v>58</v>
      </c>
      <c r="W23" s="40" t="s">
        <v>56</v>
      </c>
      <c r="X23" s="19" t="s">
        <v>56</v>
      </c>
      <c r="Y23" s="40" t="s">
        <v>56</v>
      </c>
      <c r="Z23" s="19" t="s">
        <v>56</v>
      </c>
      <c r="AA23" s="40" t="s">
        <v>56</v>
      </c>
      <c r="AB23" s="19" t="s">
        <v>56</v>
      </c>
      <c r="AC23" s="40" t="s">
        <v>56</v>
      </c>
      <c r="AD23" s="19" t="s">
        <v>56</v>
      </c>
      <c r="AE23" s="40" t="s">
        <v>57</v>
      </c>
      <c r="AF23" s="19" t="s">
        <v>57</v>
      </c>
      <c r="AG23" s="40" t="s">
        <v>57</v>
      </c>
      <c r="AH23" s="19" t="s">
        <v>57</v>
      </c>
      <c r="AI23" s="40" t="s">
        <v>56</v>
      </c>
      <c r="AJ23" s="19" t="s">
        <v>56</v>
      </c>
      <c r="AK23" s="40" t="s">
        <v>56</v>
      </c>
      <c r="AL23" s="19" t="s">
        <v>56</v>
      </c>
      <c r="AM23" s="40" t="s">
        <v>56</v>
      </c>
      <c r="AN23" s="19" t="s">
        <v>56</v>
      </c>
      <c r="AO23" s="40" t="s">
        <v>58</v>
      </c>
      <c r="AP23" s="19" t="s">
        <v>58</v>
      </c>
      <c r="AQ23" s="40" t="s">
        <v>56</v>
      </c>
      <c r="AR23" s="19" t="s">
        <v>57</v>
      </c>
      <c r="AS23" s="40" t="s">
        <v>57</v>
      </c>
      <c r="AT23" s="19" t="s">
        <v>57</v>
      </c>
      <c r="AU23" s="40" t="s">
        <v>57</v>
      </c>
      <c r="AV23" s="19" t="s">
        <v>57</v>
      </c>
      <c r="AW23" s="40" t="s">
        <v>57</v>
      </c>
      <c r="AX23" s="19" t="s">
        <v>57</v>
      </c>
      <c r="AY23" s="8">
        <f t="shared" si="0"/>
        <v>10.5</v>
      </c>
      <c r="AZ23" s="37">
        <f t="shared" si="3"/>
        <v>72</v>
      </c>
      <c r="BA23" s="37">
        <f t="shared" si="1"/>
        <v>11.5</v>
      </c>
      <c r="BB23" s="2">
        <f t="shared" si="2"/>
        <v>83.5</v>
      </c>
      <c r="BC23" s="71"/>
    </row>
    <row r="24" spans="1:55" x14ac:dyDescent="0.2">
      <c r="A24" s="4">
        <v>15</v>
      </c>
      <c r="B24" s="54">
        <v>43115</v>
      </c>
      <c r="C24" s="40" t="s">
        <v>57</v>
      </c>
      <c r="D24" s="19" t="s">
        <v>57</v>
      </c>
      <c r="E24" s="40" t="s">
        <v>57</v>
      </c>
      <c r="F24" s="19" t="s">
        <v>57</v>
      </c>
      <c r="G24" s="40" t="s">
        <v>57</v>
      </c>
      <c r="H24" s="19" t="s">
        <v>57</v>
      </c>
      <c r="I24" s="40" t="s">
        <v>57</v>
      </c>
      <c r="J24" s="19" t="s">
        <v>57</v>
      </c>
      <c r="K24" s="40" t="s">
        <v>57</v>
      </c>
      <c r="L24" s="19" t="s">
        <v>57</v>
      </c>
      <c r="M24" s="40" t="s">
        <v>57</v>
      </c>
      <c r="N24" s="19" t="s">
        <v>57</v>
      </c>
      <c r="O24" s="40" t="s">
        <v>56</v>
      </c>
      <c r="P24" s="19" t="s">
        <v>56</v>
      </c>
      <c r="Q24" s="40" t="s">
        <v>56</v>
      </c>
      <c r="R24" s="19" t="s">
        <v>56</v>
      </c>
      <c r="S24" s="40" t="s">
        <v>56</v>
      </c>
      <c r="T24" s="19" t="s">
        <v>56</v>
      </c>
      <c r="U24" s="40" t="s">
        <v>58</v>
      </c>
      <c r="V24" s="19" t="s">
        <v>58</v>
      </c>
      <c r="W24" s="40" t="s">
        <v>56</v>
      </c>
      <c r="X24" s="19" t="s">
        <v>56</v>
      </c>
      <c r="Y24" s="40" t="s">
        <v>56</v>
      </c>
      <c r="Z24" s="19" t="s">
        <v>56</v>
      </c>
      <c r="AA24" s="40" t="s">
        <v>56</v>
      </c>
      <c r="AB24" s="19" t="s">
        <v>56</v>
      </c>
      <c r="AC24" s="40" t="s">
        <v>56</v>
      </c>
      <c r="AD24" s="19" t="s">
        <v>56</v>
      </c>
      <c r="AE24" s="40" t="s">
        <v>57</v>
      </c>
      <c r="AF24" s="19" t="s">
        <v>57</v>
      </c>
      <c r="AG24" s="40" t="s">
        <v>57</v>
      </c>
      <c r="AH24" s="19" t="s">
        <v>57</v>
      </c>
      <c r="AI24" s="40" t="s">
        <v>56</v>
      </c>
      <c r="AJ24" s="19" t="s">
        <v>56</v>
      </c>
      <c r="AK24" s="40" t="s">
        <v>56</v>
      </c>
      <c r="AL24" s="19" t="s">
        <v>56</v>
      </c>
      <c r="AM24" s="40" t="s">
        <v>56</v>
      </c>
      <c r="AN24" s="19" t="s">
        <v>56</v>
      </c>
      <c r="AO24" s="40" t="s">
        <v>57</v>
      </c>
      <c r="AP24" s="19" t="s">
        <v>57</v>
      </c>
      <c r="AQ24" s="40" t="s">
        <v>57</v>
      </c>
      <c r="AR24" s="19" t="s">
        <v>57</v>
      </c>
      <c r="AS24" s="40" t="s">
        <v>57</v>
      </c>
      <c r="AT24" s="19" t="s">
        <v>57</v>
      </c>
      <c r="AU24" s="40" t="s">
        <v>57</v>
      </c>
      <c r="AV24" s="19" t="s">
        <v>57</v>
      </c>
      <c r="AW24" s="40" t="s">
        <v>57</v>
      </c>
      <c r="AX24" s="19" t="s">
        <v>57</v>
      </c>
      <c r="AY24" s="8">
        <f t="shared" si="0"/>
        <v>10</v>
      </c>
      <c r="AZ24" s="37">
        <f t="shared" si="3"/>
        <v>72</v>
      </c>
      <c r="BA24" s="37">
        <f t="shared" si="1"/>
        <v>13</v>
      </c>
      <c r="BB24" s="2">
        <f t="shared" si="2"/>
        <v>83.5</v>
      </c>
      <c r="BC24" s="71"/>
    </row>
    <row r="25" spans="1:55" x14ac:dyDescent="0.2">
      <c r="A25" s="4">
        <v>16</v>
      </c>
      <c r="B25" s="54">
        <v>43116</v>
      </c>
      <c r="C25" s="40" t="s">
        <v>57</v>
      </c>
      <c r="D25" s="19" t="s">
        <v>57</v>
      </c>
      <c r="E25" s="40" t="s">
        <v>57</v>
      </c>
      <c r="F25" s="19" t="s">
        <v>57</v>
      </c>
      <c r="G25" s="40" t="s">
        <v>57</v>
      </c>
      <c r="H25" s="19" t="s">
        <v>57</v>
      </c>
      <c r="I25" s="40" t="s">
        <v>57</v>
      </c>
      <c r="J25" s="19" t="s">
        <v>57</v>
      </c>
      <c r="K25" s="40" t="s">
        <v>57</v>
      </c>
      <c r="L25" s="19" t="s">
        <v>57</v>
      </c>
      <c r="M25" s="40" t="s">
        <v>57</v>
      </c>
      <c r="N25" s="19" t="s">
        <v>57</v>
      </c>
      <c r="O25" s="40" t="s">
        <v>56</v>
      </c>
      <c r="P25" s="19" t="s">
        <v>56</v>
      </c>
      <c r="Q25" s="40" t="s">
        <v>56</v>
      </c>
      <c r="R25" s="19" t="s">
        <v>56</v>
      </c>
      <c r="S25" s="40" t="s">
        <v>56</v>
      </c>
      <c r="T25" s="19" t="s">
        <v>56</v>
      </c>
      <c r="U25" s="40" t="s">
        <v>58</v>
      </c>
      <c r="V25" s="19" t="s">
        <v>58</v>
      </c>
      <c r="W25" s="40" t="s">
        <v>56</v>
      </c>
      <c r="X25" s="19" t="s">
        <v>56</v>
      </c>
      <c r="Y25" s="40" t="s">
        <v>56</v>
      </c>
      <c r="Z25" s="19" t="s">
        <v>56</v>
      </c>
      <c r="AA25" s="40" t="s">
        <v>56</v>
      </c>
      <c r="AB25" s="19" t="s">
        <v>56</v>
      </c>
      <c r="AC25" s="40" t="s">
        <v>56</v>
      </c>
      <c r="AD25" s="19" t="s">
        <v>56</v>
      </c>
      <c r="AE25" s="40" t="s">
        <v>57</v>
      </c>
      <c r="AF25" s="19" t="s">
        <v>57</v>
      </c>
      <c r="AG25" s="40" t="s">
        <v>57</v>
      </c>
      <c r="AH25" s="19" t="s">
        <v>57</v>
      </c>
      <c r="AI25" s="40" t="s">
        <v>56</v>
      </c>
      <c r="AJ25" s="19" t="s">
        <v>56</v>
      </c>
      <c r="AK25" s="40" t="s">
        <v>56</v>
      </c>
      <c r="AL25" s="19" t="s">
        <v>56</v>
      </c>
      <c r="AM25" s="40" t="s">
        <v>56</v>
      </c>
      <c r="AN25" s="19" t="s">
        <v>56</v>
      </c>
      <c r="AO25" s="40" t="s">
        <v>57</v>
      </c>
      <c r="AP25" s="19" t="s">
        <v>57</v>
      </c>
      <c r="AQ25" s="40" t="s">
        <v>57</v>
      </c>
      <c r="AR25" s="19" t="s">
        <v>57</v>
      </c>
      <c r="AS25" s="40" t="s">
        <v>57</v>
      </c>
      <c r="AT25" s="19" t="s">
        <v>57</v>
      </c>
      <c r="AU25" s="40" t="s">
        <v>57</v>
      </c>
      <c r="AV25" s="19" t="s">
        <v>57</v>
      </c>
      <c r="AW25" s="40" t="s">
        <v>57</v>
      </c>
      <c r="AX25" s="19" t="s">
        <v>57</v>
      </c>
      <c r="AY25" s="8">
        <f t="shared" si="0"/>
        <v>10</v>
      </c>
      <c r="AZ25" s="37">
        <f t="shared" si="3"/>
        <v>72</v>
      </c>
      <c r="BA25" s="37">
        <f t="shared" si="1"/>
        <v>13</v>
      </c>
      <c r="BB25" s="2">
        <f t="shared" si="2"/>
        <v>83.5</v>
      </c>
      <c r="BC25" s="71"/>
    </row>
    <row r="26" spans="1:55" x14ac:dyDescent="0.2">
      <c r="A26" s="4">
        <v>17</v>
      </c>
      <c r="B26" s="54">
        <v>43117</v>
      </c>
      <c r="C26" s="40" t="s">
        <v>57</v>
      </c>
      <c r="D26" s="19" t="s">
        <v>57</v>
      </c>
      <c r="E26" s="40" t="s">
        <v>57</v>
      </c>
      <c r="F26" s="19" t="s">
        <v>57</v>
      </c>
      <c r="G26" s="40" t="s">
        <v>57</v>
      </c>
      <c r="H26" s="19" t="s">
        <v>57</v>
      </c>
      <c r="I26" s="40" t="s">
        <v>57</v>
      </c>
      <c r="J26" s="19" t="s">
        <v>57</v>
      </c>
      <c r="K26" s="40" t="s">
        <v>57</v>
      </c>
      <c r="L26" s="19" t="s">
        <v>57</v>
      </c>
      <c r="M26" s="40" t="s">
        <v>57</v>
      </c>
      <c r="N26" s="19" t="s">
        <v>57</v>
      </c>
      <c r="O26" s="40" t="s">
        <v>56</v>
      </c>
      <c r="P26" s="19" t="s">
        <v>56</v>
      </c>
      <c r="Q26" s="40" t="s">
        <v>56</v>
      </c>
      <c r="R26" s="19" t="s">
        <v>56</v>
      </c>
      <c r="S26" s="40" t="s">
        <v>56</v>
      </c>
      <c r="T26" s="19" t="s">
        <v>56</v>
      </c>
      <c r="U26" s="40" t="s">
        <v>58</v>
      </c>
      <c r="V26" s="19" t="s">
        <v>58</v>
      </c>
      <c r="W26" s="40" t="s">
        <v>56</v>
      </c>
      <c r="X26" s="19" t="s">
        <v>56</v>
      </c>
      <c r="Y26" s="40" t="s">
        <v>56</v>
      </c>
      <c r="Z26" s="19" t="s">
        <v>56</v>
      </c>
      <c r="AA26" s="40" t="s">
        <v>56</v>
      </c>
      <c r="AB26" s="19" t="s">
        <v>56</v>
      </c>
      <c r="AC26" s="40" t="s">
        <v>56</v>
      </c>
      <c r="AD26" s="19" t="s">
        <v>56</v>
      </c>
      <c r="AE26" s="40" t="s">
        <v>57</v>
      </c>
      <c r="AF26" s="19" t="s">
        <v>57</v>
      </c>
      <c r="AG26" s="40" t="s">
        <v>57</v>
      </c>
      <c r="AH26" s="19" t="s">
        <v>57</v>
      </c>
      <c r="AI26" s="40" t="s">
        <v>56</v>
      </c>
      <c r="AJ26" s="19" t="s">
        <v>56</v>
      </c>
      <c r="AK26" s="40" t="s">
        <v>56</v>
      </c>
      <c r="AL26" s="19" t="s">
        <v>56</v>
      </c>
      <c r="AM26" s="40" t="s">
        <v>56</v>
      </c>
      <c r="AN26" s="19" t="s">
        <v>56</v>
      </c>
      <c r="AO26" s="40" t="s">
        <v>57</v>
      </c>
      <c r="AP26" s="19" t="s">
        <v>57</v>
      </c>
      <c r="AQ26" s="40" t="s">
        <v>57</v>
      </c>
      <c r="AR26" s="19" t="s">
        <v>57</v>
      </c>
      <c r="AS26" s="40" t="s">
        <v>57</v>
      </c>
      <c r="AT26" s="19" t="s">
        <v>57</v>
      </c>
      <c r="AU26" s="40" t="s">
        <v>57</v>
      </c>
      <c r="AV26" s="19" t="s">
        <v>57</v>
      </c>
      <c r="AW26" s="40" t="s">
        <v>57</v>
      </c>
      <c r="AX26" s="19" t="s">
        <v>57</v>
      </c>
      <c r="AY26" s="8">
        <f t="shared" si="0"/>
        <v>10</v>
      </c>
      <c r="AZ26" s="37">
        <f t="shared" si="3"/>
        <v>72</v>
      </c>
      <c r="BA26" s="37">
        <f t="shared" si="1"/>
        <v>13</v>
      </c>
      <c r="BB26" s="2">
        <f t="shared" si="2"/>
        <v>83.5</v>
      </c>
      <c r="BC26" s="71"/>
    </row>
    <row r="27" spans="1:55" x14ac:dyDescent="0.2">
      <c r="A27" s="4">
        <v>18</v>
      </c>
      <c r="B27" s="54">
        <v>43118</v>
      </c>
      <c r="C27" s="40" t="s">
        <v>57</v>
      </c>
      <c r="D27" s="19" t="s">
        <v>57</v>
      </c>
      <c r="E27" s="40" t="s">
        <v>57</v>
      </c>
      <c r="F27" s="19" t="s">
        <v>57</v>
      </c>
      <c r="G27" s="40" t="s">
        <v>57</v>
      </c>
      <c r="H27" s="19" t="s">
        <v>57</v>
      </c>
      <c r="I27" s="40" t="s">
        <v>57</v>
      </c>
      <c r="J27" s="19" t="s">
        <v>57</v>
      </c>
      <c r="K27" s="40" t="s">
        <v>57</v>
      </c>
      <c r="L27" s="19" t="s">
        <v>57</v>
      </c>
      <c r="M27" s="40" t="s">
        <v>57</v>
      </c>
      <c r="N27" s="19" t="s">
        <v>57</v>
      </c>
      <c r="O27" s="40" t="s">
        <v>56</v>
      </c>
      <c r="P27" s="19" t="s">
        <v>56</v>
      </c>
      <c r="Q27" s="40" t="s">
        <v>56</v>
      </c>
      <c r="R27" s="19" t="s">
        <v>56</v>
      </c>
      <c r="S27" s="40" t="s">
        <v>56</v>
      </c>
      <c r="T27" s="19" t="s">
        <v>56</v>
      </c>
      <c r="U27" s="40" t="s">
        <v>58</v>
      </c>
      <c r="V27" s="19" t="s">
        <v>58</v>
      </c>
      <c r="W27" s="40" t="s">
        <v>56</v>
      </c>
      <c r="X27" s="19" t="s">
        <v>56</v>
      </c>
      <c r="Y27" s="40" t="s">
        <v>56</v>
      </c>
      <c r="Z27" s="19" t="s">
        <v>56</v>
      </c>
      <c r="AA27" s="40" t="s">
        <v>56</v>
      </c>
      <c r="AB27" s="19" t="s">
        <v>56</v>
      </c>
      <c r="AC27" s="40" t="s">
        <v>56</v>
      </c>
      <c r="AD27" s="19" t="s">
        <v>56</v>
      </c>
      <c r="AE27" s="40" t="s">
        <v>56</v>
      </c>
      <c r="AF27" s="19" t="s">
        <v>56</v>
      </c>
      <c r="AG27" s="40" t="s">
        <v>57</v>
      </c>
      <c r="AH27" s="19" t="s">
        <v>57</v>
      </c>
      <c r="AI27" s="40" t="s">
        <v>56</v>
      </c>
      <c r="AJ27" s="19" t="s">
        <v>56</v>
      </c>
      <c r="AK27" s="40" t="s">
        <v>56</v>
      </c>
      <c r="AL27" s="19" t="s">
        <v>56</v>
      </c>
      <c r="AM27" s="40" t="s">
        <v>56</v>
      </c>
      <c r="AN27" s="19" t="s">
        <v>56</v>
      </c>
      <c r="AO27" s="40" t="s">
        <v>57</v>
      </c>
      <c r="AP27" s="19" t="s">
        <v>57</v>
      </c>
      <c r="AQ27" s="40" t="s">
        <v>57</v>
      </c>
      <c r="AR27" s="19" t="s">
        <v>57</v>
      </c>
      <c r="AS27" s="40" t="s">
        <v>57</v>
      </c>
      <c r="AT27" s="19" t="s">
        <v>57</v>
      </c>
      <c r="AU27" s="40" t="s">
        <v>57</v>
      </c>
      <c r="AV27" s="19" t="s">
        <v>57</v>
      </c>
      <c r="AW27" s="40" t="s">
        <v>57</v>
      </c>
      <c r="AX27" s="19" t="s">
        <v>57</v>
      </c>
      <c r="AY27" s="8">
        <f t="shared" si="0"/>
        <v>11</v>
      </c>
      <c r="AZ27" s="37">
        <f t="shared" si="3"/>
        <v>72.5</v>
      </c>
      <c r="BA27" s="37">
        <f t="shared" si="1"/>
        <v>12</v>
      </c>
      <c r="BB27" s="2">
        <f t="shared" si="2"/>
        <v>84.5</v>
      </c>
      <c r="BC27" s="71"/>
    </row>
    <row r="28" spans="1:55" x14ac:dyDescent="0.2">
      <c r="A28" s="4">
        <v>19</v>
      </c>
      <c r="B28" s="54">
        <v>43119</v>
      </c>
      <c r="C28" s="40" t="s">
        <v>57</v>
      </c>
      <c r="D28" s="19" t="s">
        <v>57</v>
      </c>
      <c r="E28" s="40" t="s">
        <v>57</v>
      </c>
      <c r="F28" s="19" t="s">
        <v>57</v>
      </c>
      <c r="G28" s="40" t="s">
        <v>57</v>
      </c>
      <c r="H28" s="19" t="s">
        <v>57</v>
      </c>
      <c r="I28" s="40" t="s">
        <v>57</v>
      </c>
      <c r="J28" s="19" t="s">
        <v>57</v>
      </c>
      <c r="K28" s="40" t="s">
        <v>57</v>
      </c>
      <c r="L28" s="19" t="s">
        <v>57</v>
      </c>
      <c r="M28" s="40" t="s">
        <v>57</v>
      </c>
      <c r="N28" s="19" t="s">
        <v>57</v>
      </c>
      <c r="O28" s="40" t="s">
        <v>56</v>
      </c>
      <c r="P28" s="19" t="s">
        <v>56</v>
      </c>
      <c r="Q28" s="40" t="s">
        <v>56</v>
      </c>
      <c r="R28" s="19" t="s">
        <v>56</v>
      </c>
      <c r="S28" s="40" t="s">
        <v>56</v>
      </c>
      <c r="T28" s="19" t="s">
        <v>56</v>
      </c>
      <c r="U28" s="40" t="s">
        <v>58</v>
      </c>
      <c r="V28" s="19" t="s">
        <v>58</v>
      </c>
      <c r="W28" s="40" t="s">
        <v>56</v>
      </c>
      <c r="X28" s="19" t="s">
        <v>56</v>
      </c>
      <c r="Y28" s="40" t="s">
        <v>56</v>
      </c>
      <c r="Z28" s="19" t="s">
        <v>56</v>
      </c>
      <c r="AA28" s="40" t="s">
        <v>56</v>
      </c>
      <c r="AB28" s="19" t="s">
        <v>56</v>
      </c>
      <c r="AC28" s="40" t="s">
        <v>56</v>
      </c>
      <c r="AD28" s="19" t="s">
        <v>56</v>
      </c>
      <c r="AE28" s="40" t="s">
        <v>56</v>
      </c>
      <c r="AF28" s="19" t="s">
        <v>56</v>
      </c>
      <c r="AG28" s="40" t="s">
        <v>57</v>
      </c>
      <c r="AH28" s="19" t="s">
        <v>57</v>
      </c>
      <c r="AI28" s="40" t="s">
        <v>56</v>
      </c>
      <c r="AJ28" s="19" t="s">
        <v>56</v>
      </c>
      <c r="AK28" s="40" t="s">
        <v>56</v>
      </c>
      <c r="AL28" s="19" t="s">
        <v>56</v>
      </c>
      <c r="AM28" s="40" t="s">
        <v>56</v>
      </c>
      <c r="AN28" s="19" t="s">
        <v>56</v>
      </c>
      <c r="AO28" s="40" t="s">
        <v>57</v>
      </c>
      <c r="AP28" s="19" t="s">
        <v>57</v>
      </c>
      <c r="AQ28" s="40" t="s">
        <v>57</v>
      </c>
      <c r="AR28" s="19" t="s">
        <v>57</v>
      </c>
      <c r="AS28" s="40" t="s">
        <v>57</v>
      </c>
      <c r="AT28" s="19" t="s">
        <v>57</v>
      </c>
      <c r="AU28" s="40" t="s">
        <v>57</v>
      </c>
      <c r="AV28" s="19" t="s">
        <v>57</v>
      </c>
      <c r="AW28" s="40" t="s">
        <v>57</v>
      </c>
      <c r="AX28" s="19" t="s">
        <v>57</v>
      </c>
      <c r="AY28" s="8">
        <f t="shared" si="0"/>
        <v>11</v>
      </c>
      <c r="AZ28" s="37">
        <f t="shared" si="3"/>
        <v>73</v>
      </c>
      <c r="BA28" s="37">
        <f t="shared" si="1"/>
        <v>12</v>
      </c>
      <c r="BB28" s="2">
        <f t="shared" si="2"/>
        <v>85.5</v>
      </c>
      <c r="BC28" s="71"/>
    </row>
    <row r="29" spans="1:55" x14ac:dyDescent="0.2">
      <c r="A29" s="4">
        <v>20</v>
      </c>
      <c r="B29" s="54">
        <v>43120</v>
      </c>
      <c r="C29" s="40" t="s">
        <v>57</v>
      </c>
      <c r="D29" s="19" t="s">
        <v>57</v>
      </c>
      <c r="E29" s="40" t="s">
        <v>57</v>
      </c>
      <c r="F29" s="19" t="s">
        <v>57</v>
      </c>
      <c r="G29" s="40" t="s">
        <v>57</v>
      </c>
      <c r="H29" s="19" t="s">
        <v>57</v>
      </c>
      <c r="I29" s="40" t="s">
        <v>57</v>
      </c>
      <c r="J29" s="19" t="s">
        <v>57</v>
      </c>
      <c r="K29" s="40" t="s">
        <v>57</v>
      </c>
      <c r="L29" s="19" t="s">
        <v>57</v>
      </c>
      <c r="M29" s="40" t="s">
        <v>57</v>
      </c>
      <c r="N29" s="19" t="s">
        <v>57</v>
      </c>
      <c r="O29" s="40" t="s">
        <v>56</v>
      </c>
      <c r="P29" s="19" t="s">
        <v>56</v>
      </c>
      <c r="Q29" s="40" t="s">
        <v>56</v>
      </c>
      <c r="R29" s="19" t="s">
        <v>56</v>
      </c>
      <c r="S29" s="40" t="s">
        <v>56</v>
      </c>
      <c r="T29" s="19" t="s">
        <v>56</v>
      </c>
      <c r="U29" s="40" t="s">
        <v>58</v>
      </c>
      <c r="V29" s="19" t="s">
        <v>58</v>
      </c>
      <c r="W29" s="40" t="s">
        <v>56</v>
      </c>
      <c r="X29" s="19" t="s">
        <v>56</v>
      </c>
      <c r="Y29" s="40" t="s">
        <v>56</v>
      </c>
      <c r="Z29" s="19" t="s">
        <v>56</v>
      </c>
      <c r="AA29" s="40" t="s">
        <v>56</v>
      </c>
      <c r="AB29" s="19" t="s">
        <v>56</v>
      </c>
      <c r="AC29" s="40" t="s">
        <v>56</v>
      </c>
      <c r="AD29" s="19" t="s">
        <v>56</v>
      </c>
      <c r="AE29" s="40" t="s">
        <v>57</v>
      </c>
      <c r="AF29" s="19" t="s">
        <v>57</v>
      </c>
      <c r="AG29" s="40" t="s">
        <v>57</v>
      </c>
      <c r="AH29" s="19" t="s">
        <v>57</v>
      </c>
      <c r="AI29" s="40" t="s">
        <v>56</v>
      </c>
      <c r="AJ29" s="19" t="s">
        <v>56</v>
      </c>
      <c r="AK29" s="40" t="s">
        <v>56</v>
      </c>
      <c r="AL29" s="19" t="s">
        <v>56</v>
      </c>
      <c r="AM29" s="40" t="s">
        <v>56</v>
      </c>
      <c r="AN29" s="19" t="s">
        <v>56</v>
      </c>
      <c r="AO29" s="40" t="s">
        <v>57</v>
      </c>
      <c r="AP29" s="19" t="s">
        <v>57</v>
      </c>
      <c r="AQ29" s="40" t="s">
        <v>57</v>
      </c>
      <c r="AR29" s="19" t="s">
        <v>57</v>
      </c>
      <c r="AS29" s="40" t="s">
        <v>57</v>
      </c>
      <c r="AT29" s="19" t="s">
        <v>57</v>
      </c>
      <c r="AU29" s="40" t="s">
        <v>57</v>
      </c>
      <c r="AV29" s="19" t="s">
        <v>57</v>
      </c>
      <c r="AW29" s="40" t="s">
        <v>57</v>
      </c>
      <c r="AX29" s="19" t="s">
        <v>57</v>
      </c>
      <c r="AY29" s="8">
        <f t="shared" si="0"/>
        <v>10</v>
      </c>
      <c r="AZ29" s="37">
        <f t="shared" si="3"/>
        <v>72.5</v>
      </c>
      <c r="BA29" s="37">
        <f t="shared" si="1"/>
        <v>13</v>
      </c>
      <c r="BB29" s="2">
        <f t="shared" si="2"/>
        <v>87.5</v>
      </c>
      <c r="BC29" s="71"/>
    </row>
    <row r="30" spans="1:55" x14ac:dyDescent="0.2">
      <c r="A30" s="4">
        <v>21</v>
      </c>
      <c r="B30" s="54">
        <v>43121</v>
      </c>
      <c r="C30" s="40" t="s">
        <v>57</v>
      </c>
      <c r="D30" s="19" t="s">
        <v>57</v>
      </c>
      <c r="E30" s="40" t="s">
        <v>57</v>
      </c>
      <c r="F30" s="19" t="s">
        <v>57</v>
      </c>
      <c r="G30" s="40" t="s">
        <v>57</v>
      </c>
      <c r="H30" s="19" t="s">
        <v>57</v>
      </c>
      <c r="I30" s="40" t="s">
        <v>57</v>
      </c>
      <c r="J30" s="19" t="s">
        <v>57</v>
      </c>
      <c r="K30" s="40" t="s">
        <v>57</v>
      </c>
      <c r="L30" s="19" t="s">
        <v>57</v>
      </c>
      <c r="M30" s="40" t="s">
        <v>57</v>
      </c>
      <c r="N30" s="19" t="s">
        <v>57</v>
      </c>
      <c r="O30" s="40" t="s">
        <v>56</v>
      </c>
      <c r="P30" s="19" t="s">
        <v>56</v>
      </c>
      <c r="Q30" s="40" t="s">
        <v>56</v>
      </c>
      <c r="R30" s="19" t="s">
        <v>56</v>
      </c>
      <c r="S30" s="40" t="s">
        <v>56</v>
      </c>
      <c r="T30" s="19" t="s">
        <v>56</v>
      </c>
      <c r="U30" s="40" t="s">
        <v>58</v>
      </c>
      <c r="V30" s="19" t="s">
        <v>58</v>
      </c>
      <c r="W30" s="40" t="s">
        <v>56</v>
      </c>
      <c r="X30" s="19" t="s">
        <v>56</v>
      </c>
      <c r="Y30" s="40" t="s">
        <v>56</v>
      </c>
      <c r="Z30" s="19" t="s">
        <v>56</v>
      </c>
      <c r="AA30" s="40" t="s">
        <v>56</v>
      </c>
      <c r="AB30" s="19" t="s">
        <v>56</v>
      </c>
      <c r="AC30" s="40" t="s">
        <v>56</v>
      </c>
      <c r="AD30" s="19" t="s">
        <v>56</v>
      </c>
      <c r="AE30" s="40" t="s">
        <v>57</v>
      </c>
      <c r="AF30" s="19" t="s">
        <v>57</v>
      </c>
      <c r="AG30" s="40" t="s">
        <v>57</v>
      </c>
      <c r="AH30" s="19" t="s">
        <v>57</v>
      </c>
      <c r="AI30" s="40" t="s">
        <v>56</v>
      </c>
      <c r="AJ30" s="19" t="s">
        <v>56</v>
      </c>
      <c r="AK30" s="40" t="s">
        <v>56</v>
      </c>
      <c r="AL30" s="19" t="s">
        <v>56</v>
      </c>
      <c r="AM30" s="40" t="s">
        <v>56</v>
      </c>
      <c r="AN30" s="19" t="s">
        <v>56</v>
      </c>
      <c r="AO30" s="40" t="s">
        <v>57</v>
      </c>
      <c r="AP30" s="19" t="s">
        <v>57</v>
      </c>
      <c r="AQ30" s="40" t="s">
        <v>57</v>
      </c>
      <c r="AR30" s="19" t="s">
        <v>57</v>
      </c>
      <c r="AS30" s="40" t="s">
        <v>57</v>
      </c>
      <c r="AT30" s="19" t="s">
        <v>57</v>
      </c>
      <c r="AU30" s="40" t="s">
        <v>57</v>
      </c>
      <c r="AV30" s="19" t="s">
        <v>57</v>
      </c>
      <c r="AW30" s="40" t="s">
        <v>57</v>
      </c>
      <c r="AX30" s="19" t="s">
        <v>57</v>
      </c>
      <c r="AY30" s="8">
        <f t="shared" si="0"/>
        <v>10</v>
      </c>
      <c r="AZ30" s="37">
        <f t="shared" si="3"/>
        <v>72</v>
      </c>
      <c r="BA30" s="37">
        <f t="shared" si="1"/>
        <v>13</v>
      </c>
      <c r="BB30" s="2">
        <f t="shared" si="2"/>
        <v>89</v>
      </c>
      <c r="BC30" s="71"/>
    </row>
    <row r="31" spans="1:55" x14ac:dyDescent="0.2">
      <c r="A31" s="4">
        <v>22</v>
      </c>
      <c r="B31" s="54">
        <v>43122</v>
      </c>
      <c r="C31" s="40" t="s">
        <v>57</v>
      </c>
      <c r="D31" s="19" t="s">
        <v>57</v>
      </c>
      <c r="E31" s="40" t="s">
        <v>57</v>
      </c>
      <c r="F31" s="19" t="s">
        <v>57</v>
      </c>
      <c r="G31" s="40" t="s">
        <v>57</v>
      </c>
      <c r="H31" s="19" t="s">
        <v>57</v>
      </c>
      <c r="I31" s="40" t="s">
        <v>57</v>
      </c>
      <c r="J31" s="19" t="s">
        <v>57</v>
      </c>
      <c r="K31" s="40" t="s">
        <v>57</v>
      </c>
      <c r="L31" s="19" t="s">
        <v>57</v>
      </c>
      <c r="M31" s="40" t="s">
        <v>57</v>
      </c>
      <c r="N31" s="19" t="s">
        <v>57</v>
      </c>
      <c r="O31" s="40" t="s">
        <v>56</v>
      </c>
      <c r="P31" s="19" t="s">
        <v>56</v>
      </c>
      <c r="Q31" s="40" t="s">
        <v>56</v>
      </c>
      <c r="R31" s="19" t="s">
        <v>56</v>
      </c>
      <c r="S31" s="40" t="s">
        <v>56</v>
      </c>
      <c r="T31" s="19" t="s">
        <v>56</v>
      </c>
      <c r="U31" s="40" t="s">
        <v>58</v>
      </c>
      <c r="V31" s="19" t="s">
        <v>58</v>
      </c>
      <c r="W31" s="40" t="s">
        <v>56</v>
      </c>
      <c r="X31" s="19" t="s">
        <v>56</v>
      </c>
      <c r="Y31" s="40" t="s">
        <v>56</v>
      </c>
      <c r="Z31" s="19" t="s">
        <v>56</v>
      </c>
      <c r="AA31" s="40" t="s">
        <v>56</v>
      </c>
      <c r="AB31" s="19" t="s">
        <v>56</v>
      </c>
      <c r="AC31" s="40" t="s">
        <v>56</v>
      </c>
      <c r="AD31" s="19" t="s">
        <v>56</v>
      </c>
      <c r="AE31" s="40" t="s">
        <v>57</v>
      </c>
      <c r="AF31" s="19" t="s">
        <v>57</v>
      </c>
      <c r="AG31" s="40" t="s">
        <v>57</v>
      </c>
      <c r="AH31" s="19" t="s">
        <v>57</v>
      </c>
      <c r="AI31" s="40" t="s">
        <v>56</v>
      </c>
      <c r="AJ31" s="19" t="s">
        <v>56</v>
      </c>
      <c r="AK31" s="40" t="s">
        <v>56</v>
      </c>
      <c r="AL31" s="19" t="s">
        <v>56</v>
      </c>
      <c r="AM31" s="40" t="s">
        <v>56</v>
      </c>
      <c r="AN31" s="19" t="s">
        <v>56</v>
      </c>
      <c r="AO31" s="40" t="s">
        <v>57</v>
      </c>
      <c r="AP31" s="19" t="s">
        <v>57</v>
      </c>
      <c r="AQ31" s="40" t="s">
        <v>57</v>
      </c>
      <c r="AR31" s="19" t="s">
        <v>57</v>
      </c>
      <c r="AS31" s="40" t="s">
        <v>57</v>
      </c>
      <c r="AT31" s="19" t="s">
        <v>57</v>
      </c>
      <c r="AU31" s="40" t="s">
        <v>57</v>
      </c>
      <c r="AV31" s="19" t="s">
        <v>57</v>
      </c>
      <c r="AW31" s="40" t="s">
        <v>57</v>
      </c>
      <c r="AX31" s="19" t="s">
        <v>57</v>
      </c>
      <c r="AY31" s="8">
        <f t="shared" si="0"/>
        <v>10</v>
      </c>
      <c r="AZ31" s="37">
        <f t="shared" si="3"/>
        <v>72</v>
      </c>
      <c r="BA31" s="37">
        <f t="shared" si="1"/>
        <v>13</v>
      </c>
      <c r="BB31" s="2">
        <f t="shared" si="2"/>
        <v>89</v>
      </c>
      <c r="BC31" s="71"/>
    </row>
    <row r="32" spans="1:55" x14ac:dyDescent="0.2">
      <c r="A32" s="4">
        <v>23</v>
      </c>
      <c r="B32" s="54">
        <v>43123</v>
      </c>
      <c r="C32" s="40" t="s">
        <v>57</v>
      </c>
      <c r="D32" s="19" t="s">
        <v>57</v>
      </c>
      <c r="E32" s="40" t="s">
        <v>57</v>
      </c>
      <c r="F32" s="19" t="s">
        <v>57</v>
      </c>
      <c r="G32" s="40" t="s">
        <v>57</v>
      </c>
      <c r="H32" s="19" t="s">
        <v>57</v>
      </c>
      <c r="I32" s="40" t="s">
        <v>57</v>
      </c>
      <c r="J32" s="19" t="s">
        <v>57</v>
      </c>
      <c r="K32" s="40" t="s">
        <v>57</v>
      </c>
      <c r="L32" s="19" t="s">
        <v>57</v>
      </c>
      <c r="M32" s="40" t="s">
        <v>57</v>
      </c>
      <c r="N32" s="19" t="s">
        <v>57</v>
      </c>
      <c r="O32" s="40" t="s">
        <v>56</v>
      </c>
      <c r="P32" s="19" t="s">
        <v>56</v>
      </c>
      <c r="Q32" s="40" t="s">
        <v>56</v>
      </c>
      <c r="R32" s="19" t="s">
        <v>56</v>
      </c>
      <c r="S32" s="40" t="s">
        <v>56</v>
      </c>
      <c r="T32" s="19" t="s">
        <v>56</v>
      </c>
      <c r="U32" s="40" t="s">
        <v>58</v>
      </c>
      <c r="V32" s="19" t="s">
        <v>58</v>
      </c>
      <c r="W32" s="40" t="s">
        <v>56</v>
      </c>
      <c r="X32" s="19" t="s">
        <v>56</v>
      </c>
      <c r="Y32" s="40" t="s">
        <v>56</v>
      </c>
      <c r="Z32" s="19" t="s">
        <v>56</v>
      </c>
      <c r="AA32" s="40" t="s">
        <v>56</v>
      </c>
      <c r="AB32" s="19" t="s">
        <v>56</v>
      </c>
      <c r="AC32" s="40" t="s">
        <v>56</v>
      </c>
      <c r="AD32" s="19" t="s">
        <v>56</v>
      </c>
      <c r="AE32" s="40" t="s">
        <v>57</v>
      </c>
      <c r="AF32" s="19" t="s">
        <v>57</v>
      </c>
      <c r="AG32" s="40" t="s">
        <v>57</v>
      </c>
      <c r="AH32" s="19" t="s">
        <v>57</v>
      </c>
      <c r="AI32" s="40" t="s">
        <v>56</v>
      </c>
      <c r="AJ32" s="19" t="s">
        <v>56</v>
      </c>
      <c r="AK32" s="40" t="s">
        <v>56</v>
      </c>
      <c r="AL32" s="19" t="s">
        <v>56</v>
      </c>
      <c r="AM32" s="40" t="s">
        <v>56</v>
      </c>
      <c r="AN32" s="19" t="s">
        <v>56</v>
      </c>
      <c r="AO32" s="40" t="s">
        <v>57</v>
      </c>
      <c r="AP32" s="19" t="s">
        <v>57</v>
      </c>
      <c r="AQ32" s="40" t="s">
        <v>57</v>
      </c>
      <c r="AR32" s="19" t="s">
        <v>57</v>
      </c>
      <c r="AS32" s="40" t="s">
        <v>57</v>
      </c>
      <c r="AT32" s="19" t="s">
        <v>57</v>
      </c>
      <c r="AU32" s="40" t="s">
        <v>57</v>
      </c>
      <c r="AV32" s="19" t="s">
        <v>57</v>
      </c>
      <c r="AW32" s="40" t="s">
        <v>57</v>
      </c>
      <c r="AX32" s="19" t="s">
        <v>57</v>
      </c>
      <c r="AY32" s="8">
        <f t="shared" si="0"/>
        <v>10</v>
      </c>
      <c r="AZ32" s="37">
        <f t="shared" si="3"/>
        <v>72</v>
      </c>
      <c r="BA32" s="37">
        <f t="shared" si="1"/>
        <v>13</v>
      </c>
      <c r="BB32" s="2">
        <f t="shared" si="2"/>
        <v>89</v>
      </c>
      <c r="BC32" s="71"/>
    </row>
    <row r="33" spans="1:55" x14ac:dyDescent="0.2">
      <c r="A33" s="4">
        <v>24</v>
      </c>
      <c r="B33" s="54">
        <v>43124</v>
      </c>
      <c r="C33" s="40" t="s">
        <v>57</v>
      </c>
      <c r="D33" s="19" t="s">
        <v>57</v>
      </c>
      <c r="E33" s="40" t="s">
        <v>57</v>
      </c>
      <c r="F33" s="19" t="s">
        <v>57</v>
      </c>
      <c r="G33" s="40" t="s">
        <v>56</v>
      </c>
      <c r="H33" s="19" t="s">
        <v>56</v>
      </c>
      <c r="I33" s="40" t="s">
        <v>56</v>
      </c>
      <c r="J33" s="19" t="s">
        <v>56</v>
      </c>
      <c r="K33" s="40" t="s">
        <v>56</v>
      </c>
      <c r="L33" s="19" t="s">
        <v>58</v>
      </c>
      <c r="M33" s="40" t="s">
        <v>58</v>
      </c>
      <c r="N33" s="19" t="s">
        <v>58</v>
      </c>
      <c r="O33" s="40" t="s">
        <v>56</v>
      </c>
      <c r="P33" s="19" t="s">
        <v>56</v>
      </c>
      <c r="Q33" s="40" t="s">
        <v>56</v>
      </c>
      <c r="R33" s="19" t="s">
        <v>56</v>
      </c>
      <c r="S33" s="40" t="s">
        <v>56</v>
      </c>
      <c r="T33" s="19" t="s">
        <v>56</v>
      </c>
      <c r="U33" s="40" t="s">
        <v>58</v>
      </c>
      <c r="V33" s="19" t="s">
        <v>58</v>
      </c>
      <c r="W33" s="40" t="s">
        <v>56</v>
      </c>
      <c r="X33" s="19" t="s">
        <v>56</v>
      </c>
      <c r="Y33" s="40" t="s">
        <v>56</v>
      </c>
      <c r="Z33" s="19" t="s">
        <v>56</v>
      </c>
      <c r="AA33" s="40" t="s">
        <v>56</v>
      </c>
      <c r="AB33" s="19" t="s">
        <v>56</v>
      </c>
      <c r="AC33" s="40" t="s">
        <v>56</v>
      </c>
      <c r="AD33" s="19" t="s">
        <v>56</v>
      </c>
      <c r="AE33" s="40" t="s">
        <v>57</v>
      </c>
      <c r="AF33" s="19" t="s">
        <v>57</v>
      </c>
      <c r="AG33" s="40" t="s">
        <v>57</v>
      </c>
      <c r="AH33" s="19" t="s">
        <v>57</v>
      </c>
      <c r="AI33" s="40" t="s">
        <v>56</v>
      </c>
      <c r="AJ33" s="19" t="s">
        <v>56</v>
      </c>
      <c r="AK33" s="40" t="s">
        <v>56</v>
      </c>
      <c r="AL33" s="19" t="s">
        <v>56</v>
      </c>
      <c r="AM33" s="40" t="s">
        <v>56</v>
      </c>
      <c r="AN33" s="19" t="s">
        <v>56</v>
      </c>
      <c r="AO33" s="40" t="s">
        <v>57</v>
      </c>
      <c r="AP33" s="19" t="s">
        <v>57</v>
      </c>
      <c r="AQ33" s="40" t="s">
        <v>57</v>
      </c>
      <c r="AR33" s="19" t="s">
        <v>57</v>
      </c>
      <c r="AS33" s="40" t="s">
        <v>57</v>
      </c>
      <c r="AT33" s="19" t="s">
        <v>57</v>
      </c>
      <c r="AU33" s="40" t="s">
        <v>57</v>
      </c>
      <c r="AV33" s="19" t="s">
        <v>57</v>
      </c>
      <c r="AW33" s="40" t="s">
        <v>57</v>
      </c>
      <c r="AX33" s="19" t="s">
        <v>57</v>
      </c>
      <c r="AY33" s="8">
        <f t="shared" si="0"/>
        <v>12.5</v>
      </c>
      <c r="AZ33" s="37">
        <f t="shared" si="3"/>
        <v>74.5</v>
      </c>
      <c r="BA33" s="37">
        <f t="shared" si="1"/>
        <v>9</v>
      </c>
      <c r="BB33" s="2">
        <f t="shared" si="2"/>
        <v>85</v>
      </c>
      <c r="BC33" s="71"/>
    </row>
    <row r="34" spans="1:55" x14ac:dyDescent="0.2">
      <c r="A34" s="4">
        <v>25</v>
      </c>
      <c r="B34" s="54">
        <v>43125</v>
      </c>
      <c r="C34" s="40" t="s">
        <v>57</v>
      </c>
      <c r="D34" s="19" t="s">
        <v>57</v>
      </c>
      <c r="E34" s="40" t="s">
        <v>57</v>
      </c>
      <c r="F34" s="19" t="s">
        <v>57</v>
      </c>
      <c r="G34" s="40" t="s">
        <v>57</v>
      </c>
      <c r="H34" s="19" t="s">
        <v>57</v>
      </c>
      <c r="I34" s="40" t="s">
        <v>57</v>
      </c>
      <c r="J34" s="19" t="s">
        <v>57</v>
      </c>
      <c r="K34" s="40" t="s">
        <v>57</v>
      </c>
      <c r="L34" s="19" t="s">
        <v>57</v>
      </c>
      <c r="M34" s="40" t="s">
        <v>57</v>
      </c>
      <c r="N34" s="19" t="s">
        <v>57</v>
      </c>
      <c r="O34" s="40" t="s">
        <v>56</v>
      </c>
      <c r="P34" s="19" t="s">
        <v>56</v>
      </c>
      <c r="Q34" s="40" t="s">
        <v>56</v>
      </c>
      <c r="R34" s="19" t="s">
        <v>56</v>
      </c>
      <c r="S34" s="40" t="s">
        <v>56</v>
      </c>
      <c r="T34" s="19" t="s">
        <v>56</v>
      </c>
      <c r="U34" s="40" t="s">
        <v>57</v>
      </c>
      <c r="V34" s="19" t="s">
        <v>57</v>
      </c>
      <c r="W34" s="40" t="s">
        <v>57</v>
      </c>
      <c r="X34" s="19" t="s">
        <v>57</v>
      </c>
      <c r="Y34" s="40" t="s">
        <v>57</v>
      </c>
      <c r="Z34" s="19" t="s">
        <v>57</v>
      </c>
      <c r="AA34" s="40" t="s">
        <v>57</v>
      </c>
      <c r="AB34" s="19" t="s">
        <v>57</v>
      </c>
      <c r="AC34" s="40" t="s">
        <v>56</v>
      </c>
      <c r="AD34" s="19" t="s">
        <v>56</v>
      </c>
      <c r="AE34" s="40" t="s">
        <v>58</v>
      </c>
      <c r="AF34" s="19" t="s">
        <v>58</v>
      </c>
      <c r="AG34" s="40" t="s">
        <v>58</v>
      </c>
      <c r="AH34" s="19" t="s">
        <v>58</v>
      </c>
      <c r="AI34" s="40" t="s">
        <v>56</v>
      </c>
      <c r="AJ34" s="19" t="s">
        <v>56</v>
      </c>
      <c r="AK34" s="40" t="s">
        <v>56</v>
      </c>
      <c r="AL34" s="19" t="s">
        <v>56</v>
      </c>
      <c r="AM34" s="40" t="s">
        <v>56</v>
      </c>
      <c r="AN34" s="19" t="s">
        <v>56</v>
      </c>
      <c r="AO34" s="40" t="s">
        <v>57</v>
      </c>
      <c r="AP34" s="19" t="s">
        <v>57</v>
      </c>
      <c r="AQ34" s="40" t="s">
        <v>57</v>
      </c>
      <c r="AR34" s="19" t="s">
        <v>57</v>
      </c>
      <c r="AS34" s="40" t="s">
        <v>57</v>
      </c>
      <c r="AT34" s="19" t="s">
        <v>57</v>
      </c>
      <c r="AU34" s="40" t="s">
        <v>57</v>
      </c>
      <c r="AV34" s="19" t="s">
        <v>57</v>
      </c>
      <c r="AW34" s="40" t="s">
        <v>57</v>
      </c>
      <c r="AX34" s="19" t="s">
        <v>57</v>
      </c>
      <c r="AY34" s="8">
        <f t="shared" si="0"/>
        <v>7</v>
      </c>
      <c r="AZ34" s="37">
        <f t="shared" si="3"/>
        <v>70.5</v>
      </c>
      <c r="BA34" s="37">
        <f t="shared" si="1"/>
        <v>15</v>
      </c>
      <c r="BB34" s="2">
        <f t="shared" si="2"/>
        <v>88</v>
      </c>
      <c r="BC34" s="71"/>
    </row>
    <row r="35" spans="1:55" x14ac:dyDescent="0.2">
      <c r="A35" s="4">
        <v>26</v>
      </c>
      <c r="B35" s="54">
        <v>43126</v>
      </c>
      <c r="C35" s="40" t="s">
        <v>57</v>
      </c>
      <c r="D35" s="19" t="s">
        <v>57</v>
      </c>
      <c r="E35" s="40" t="s">
        <v>57</v>
      </c>
      <c r="F35" s="19" t="s">
        <v>57</v>
      </c>
      <c r="G35" s="40" t="s">
        <v>57</v>
      </c>
      <c r="H35" s="19" t="s">
        <v>57</v>
      </c>
      <c r="I35" s="40" t="s">
        <v>57</v>
      </c>
      <c r="J35" s="19" t="s">
        <v>57</v>
      </c>
      <c r="K35" s="40" t="s">
        <v>57</v>
      </c>
      <c r="L35" s="19" t="s">
        <v>57</v>
      </c>
      <c r="M35" s="40" t="s">
        <v>57</v>
      </c>
      <c r="N35" s="19" t="s">
        <v>57</v>
      </c>
      <c r="O35" s="40" t="s">
        <v>56</v>
      </c>
      <c r="P35" s="19" t="s">
        <v>56</v>
      </c>
      <c r="Q35" s="40" t="s">
        <v>56</v>
      </c>
      <c r="R35" s="19" t="s">
        <v>56</v>
      </c>
      <c r="S35" s="40" t="s">
        <v>56</v>
      </c>
      <c r="T35" s="19" t="s">
        <v>56</v>
      </c>
      <c r="U35" s="40" t="s">
        <v>58</v>
      </c>
      <c r="V35" s="19" t="s">
        <v>58</v>
      </c>
      <c r="W35" s="40" t="s">
        <v>56</v>
      </c>
      <c r="X35" s="19" t="s">
        <v>56</v>
      </c>
      <c r="Y35" s="40" t="s">
        <v>56</v>
      </c>
      <c r="Z35" s="19" t="s">
        <v>56</v>
      </c>
      <c r="AA35" s="40" t="s">
        <v>56</v>
      </c>
      <c r="AB35" s="19" t="s">
        <v>56</v>
      </c>
      <c r="AC35" s="40" t="s">
        <v>56</v>
      </c>
      <c r="AD35" s="19" t="s">
        <v>56</v>
      </c>
      <c r="AE35" s="40" t="s">
        <v>57</v>
      </c>
      <c r="AF35" s="19" t="s">
        <v>57</v>
      </c>
      <c r="AG35" s="40" t="s">
        <v>57</v>
      </c>
      <c r="AH35" s="19" t="s">
        <v>57</v>
      </c>
      <c r="AI35" s="40" t="s">
        <v>56</v>
      </c>
      <c r="AJ35" s="19" t="s">
        <v>56</v>
      </c>
      <c r="AK35" s="40" t="s">
        <v>56</v>
      </c>
      <c r="AL35" s="19" t="s">
        <v>56</v>
      </c>
      <c r="AM35" s="40" t="s">
        <v>56</v>
      </c>
      <c r="AN35" s="19" t="s">
        <v>56</v>
      </c>
      <c r="AO35" s="40" t="s">
        <v>57</v>
      </c>
      <c r="AP35" s="19" t="s">
        <v>57</v>
      </c>
      <c r="AQ35" s="40" t="s">
        <v>57</v>
      </c>
      <c r="AR35" s="19" t="s">
        <v>57</v>
      </c>
      <c r="AS35" s="40" t="s">
        <v>57</v>
      </c>
      <c r="AT35" s="19" t="s">
        <v>57</v>
      </c>
      <c r="AU35" s="40" t="s">
        <v>57</v>
      </c>
      <c r="AV35" s="19" t="s">
        <v>57</v>
      </c>
      <c r="AW35" s="40" t="s">
        <v>57</v>
      </c>
      <c r="AX35" s="19" t="s">
        <v>57</v>
      </c>
      <c r="AY35" s="8">
        <f t="shared" si="0"/>
        <v>10</v>
      </c>
      <c r="AZ35" s="37">
        <f t="shared" si="3"/>
        <v>69.5</v>
      </c>
      <c r="BA35" s="37">
        <f t="shared" si="1"/>
        <v>13</v>
      </c>
      <c r="BB35" s="2">
        <f t="shared" si="2"/>
        <v>89</v>
      </c>
      <c r="BC35" s="71"/>
    </row>
    <row r="36" spans="1:55" x14ac:dyDescent="0.2">
      <c r="A36" s="4">
        <v>27</v>
      </c>
      <c r="B36" s="54">
        <v>43127</v>
      </c>
      <c r="C36" s="40" t="s">
        <v>57</v>
      </c>
      <c r="D36" s="19" t="s">
        <v>57</v>
      </c>
      <c r="E36" s="40" t="s">
        <v>57</v>
      </c>
      <c r="F36" s="19" t="s">
        <v>57</v>
      </c>
      <c r="G36" s="40" t="s">
        <v>57</v>
      </c>
      <c r="H36" s="19" t="s">
        <v>57</v>
      </c>
      <c r="I36" s="40" t="s">
        <v>57</v>
      </c>
      <c r="J36" s="19" t="s">
        <v>57</v>
      </c>
      <c r="K36" s="40" t="s">
        <v>57</v>
      </c>
      <c r="L36" s="19" t="s">
        <v>57</v>
      </c>
      <c r="M36" s="40" t="s">
        <v>57</v>
      </c>
      <c r="N36" s="19" t="s">
        <v>57</v>
      </c>
      <c r="O36" s="40" t="s">
        <v>56</v>
      </c>
      <c r="P36" s="19" t="s">
        <v>56</v>
      </c>
      <c r="Q36" s="40" t="s">
        <v>56</v>
      </c>
      <c r="R36" s="19" t="s">
        <v>56</v>
      </c>
      <c r="S36" s="40" t="s">
        <v>56</v>
      </c>
      <c r="T36" s="19" t="s">
        <v>56</v>
      </c>
      <c r="U36" s="40" t="s">
        <v>58</v>
      </c>
      <c r="V36" s="19" t="s">
        <v>58</v>
      </c>
      <c r="W36" s="40" t="s">
        <v>56</v>
      </c>
      <c r="X36" s="19" t="s">
        <v>56</v>
      </c>
      <c r="Y36" s="40" t="s">
        <v>56</v>
      </c>
      <c r="Z36" s="19" t="s">
        <v>56</v>
      </c>
      <c r="AA36" s="40" t="s">
        <v>56</v>
      </c>
      <c r="AB36" s="19" t="s">
        <v>56</v>
      </c>
      <c r="AC36" s="40" t="s">
        <v>56</v>
      </c>
      <c r="AD36" s="19" t="s">
        <v>56</v>
      </c>
      <c r="AE36" s="40" t="s">
        <v>57</v>
      </c>
      <c r="AF36" s="19" t="s">
        <v>57</v>
      </c>
      <c r="AG36" s="40" t="s">
        <v>57</v>
      </c>
      <c r="AH36" s="19" t="s">
        <v>57</v>
      </c>
      <c r="AI36" s="40" t="s">
        <v>56</v>
      </c>
      <c r="AJ36" s="19" t="s">
        <v>56</v>
      </c>
      <c r="AK36" s="40" t="s">
        <v>56</v>
      </c>
      <c r="AL36" s="19" t="s">
        <v>56</v>
      </c>
      <c r="AM36" s="40" t="s">
        <v>56</v>
      </c>
      <c r="AN36" s="19" t="s">
        <v>56</v>
      </c>
      <c r="AO36" s="40" t="s">
        <v>57</v>
      </c>
      <c r="AP36" s="19" t="s">
        <v>57</v>
      </c>
      <c r="AQ36" s="40" t="s">
        <v>57</v>
      </c>
      <c r="AR36" s="19" t="s">
        <v>57</v>
      </c>
      <c r="AS36" s="40" t="s">
        <v>57</v>
      </c>
      <c r="AT36" s="19" t="s">
        <v>57</v>
      </c>
      <c r="AU36" s="40" t="s">
        <v>57</v>
      </c>
      <c r="AV36" s="19" t="s">
        <v>57</v>
      </c>
      <c r="AW36" s="40" t="s">
        <v>57</v>
      </c>
      <c r="AX36" s="19" t="s">
        <v>57</v>
      </c>
      <c r="AY36" s="8">
        <f t="shared" si="0"/>
        <v>10</v>
      </c>
      <c r="AZ36" s="37">
        <f t="shared" si="3"/>
        <v>69.5</v>
      </c>
      <c r="BA36" s="37">
        <f t="shared" si="1"/>
        <v>13</v>
      </c>
      <c r="BB36" s="2">
        <f t="shared" si="2"/>
        <v>89</v>
      </c>
      <c r="BC36" s="71"/>
    </row>
    <row r="37" spans="1:55" x14ac:dyDescent="0.2">
      <c r="A37" s="4">
        <v>28</v>
      </c>
      <c r="B37" s="54">
        <v>43128</v>
      </c>
      <c r="C37" s="40" t="s">
        <v>57</v>
      </c>
      <c r="D37" s="19" t="s">
        <v>57</v>
      </c>
      <c r="E37" s="40" t="s">
        <v>57</v>
      </c>
      <c r="F37" s="19" t="s">
        <v>57</v>
      </c>
      <c r="G37" s="40" t="s">
        <v>57</v>
      </c>
      <c r="H37" s="19" t="s">
        <v>57</v>
      </c>
      <c r="I37" s="40" t="s">
        <v>57</v>
      </c>
      <c r="J37" s="19" t="s">
        <v>57</v>
      </c>
      <c r="K37" s="40" t="s">
        <v>57</v>
      </c>
      <c r="L37" s="19" t="s">
        <v>57</v>
      </c>
      <c r="M37" s="40" t="s">
        <v>57</v>
      </c>
      <c r="N37" s="19" t="s">
        <v>57</v>
      </c>
      <c r="O37" s="40" t="s">
        <v>56</v>
      </c>
      <c r="P37" s="19" t="s">
        <v>56</v>
      </c>
      <c r="Q37" s="40" t="s">
        <v>56</v>
      </c>
      <c r="R37" s="19" t="s">
        <v>56</v>
      </c>
      <c r="S37" s="40" t="s">
        <v>56</v>
      </c>
      <c r="T37" s="19" t="s">
        <v>56</v>
      </c>
      <c r="U37" s="40" t="s">
        <v>58</v>
      </c>
      <c r="V37" s="19" t="s">
        <v>58</v>
      </c>
      <c r="W37" s="40" t="s">
        <v>56</v>
      </c>
      <c r="X37" s="19" t="s">
        <v>56</v>
      </c>
      <c r="Y37" s="40" t="s">
        <v>56</v>
      </c>
      <c r="Z37" s="19" t="s">
        <v>56</v>
      </c>
      <c r="AA37" s="40" t="s">
        <v>56</v>
      </c>
      <c r="AB37" s="19" t="s">
        <v>56</v>
      </c>
      <c r="AC37" s="40" t="s">
        <v>56</v>
      </c>
      <c r="AD37" s="19" t="s">
        <v>56</v>
      </c>
      <c r="AE37" s="40" t="s">
        <v>57</v>
      </c>
      <c r="AF37" s="19" t="s">
        <v>57</v>
      </c>
      <c r="AG37" s="40" t="s">
        <v>57</v>
      </c>
      <c r="AH37" s="19" t="s">
        <v>57</v>
      </c>
      <c r="AI37" s="40" t="s">
        <v>56</v>
      </c>
      <c r="AJ37" s="19" t="s">
        <v>56</v>
      </c>
      <c r="AK37" s="40" t="s">
        <v>56</v>
      </c>
      <c r="AL37" s="19" t="s">
        <v>56</v>
      </c>
      <c r="AM37" s="40" t="s">
        <v>56</v>
      </c>
      <c r="AN37" s="19" t="s">
        <v>56</v>
      </c>
      <c r="AO37" s="40" t="s">
        <v>57</v>
      </c>
      <c r="AP37" s="19" t="s">
        <v>57</v>
      </c>
      <c r="AQ37" s="40" t="s">
        <v>57</v>
      </c>
      <c r="AR37" s="19" t="s">
        <v>57</v>
      </c>
      <c r="AS37" s="40" t="s">
        <v>57</v>
      </c>
      <c r="AT37" s="19" t="s">
        <v>57</v>
      </c>
      <c r="AU37" s="40" t="s">
        <v>57</v>
      </c>
      <c r="AV37" s="19" t="s">
        <v>57</v>
      </c>
      <c r="AW37" s="40" t="s">
        <v>57</v>
      </c>
      <c r="AX37" s="19" t="s">
        <v>57</v>
      </c>
      <c r="AY37" s="8">
        <f t="shared" si="0"/>
        <v>10</v>
      </c>
      <c r="AZ37" s="37">
        <f t="shared" si="3"/>
        <v>69.5</v>
      </c>
      <c r="BA37" s="37">
        <f t="shared" si="1"/>
        <v>13</v>
      </c>
      <c r="BB37" s="2">
        <f t="shared" si="2"/>
        <v>89</v>
      </c>
      <c r="BC37" s="71"/>
    </row>
    <row r="38" spans="1:55" x14ac:dyDescent="0.2">
      <c r="A38" s="4">
        <v>29</v>
      </c>
      <c r="B38" s="54">
        <v>43129</v>
      </c>
      <c r="C38" s="40" t="s">
        <v>57</v>
      </c>
      <c r="D38" s="19" t="s">
        <v>57</v>
      </c>
      <c r="E38" s="40" t="s">
        <v>57</v>
      </c>
      <c r="F38" s="19" t="s">
        <v>57</v>
      </c>
      <c r="G38" s="40" t="s">
        <v>57</v>
      </c>
      <c r="H38" s="19" t="s">
        <v>57</v>
      </c>
      <c r="I38" s="40" t="s">
        <v>57</v>
      </c>
      <c r="J38" s="19" t="s">
        <v>57</v>
      </c>
      <c r="K38" s="40" t="s">
        <v>57</v>
      </c>
      <c r="L38" s="19" t="s">
        <v>57</v>
      </c>
      <c r="M38" s="40" t="s">
        <v>57</v>
      </c>
      <c r="N38" s="19" t="s">
        <v>57</v>
      </c>
      <c r="O38" s="40" t="s">
        <v>56</v>
      </c>
      <c r="P38" s="19" t="s">
        <v>56</v>
      </c>
      <c r="Q38" s="40" t="s">
        <v>56</v>
      </c>
      <c r="R38" s="19" t="s">
        <v>56</v>
      </c>
      <c r="S38" s="40" t="s">
        <v>56</v>
      </c>
      <c r="T38" s="19" t="s">
        <v>56</v>
      </c>
      <c r="U38" s="40" t="s">
        <v>58</v>
      </c>
      <c r="V38" s="19" t="s">
        <v>58</v>
      </c>
      <c r="W38" s="40" t="s">
        <v>56</v>
      </c>
      <c r="X38" s="19" t="s">
        <v>56</v>
      </c>
      <c r="Y38" s="40" t="s">
        <v>56</v>
      </c>
      <c r="Z38" s="19" t="s">
        <v>56</v>
      </c>
      <c r="AA38" s="40" t="s">
        <v>56</v>
      </c>
      <c r="AB38" s="19" t="s">
        <v>56</v>
      </c>
      <c r="AC38" s="40" t="s">
        <v>56</v>
      </c>
      <c r="AD38" s="19" t="s">
        <v>56</v>
      </c>
      <c r="AE38" s="40" t="s">
        <v>57</v>
      </c>
      <c r="AF38" s="19" t="s">
        <v>57</v>
      </c>
      <c r="AG38" s="40" t="s">
        <v>57</v>
      </c>
      <c r="AH38" s="19" t="s">
        <v>57</v>
      </c>
      <c r="AI38" s="40" t="s">
        <v>56</v>
      </c>
      <c r="AJ38" s="19" t="s">
        <v>56</v>
      </c>
      <c r="AK38" s="40" t="s">
        <v>56</v>
      </c>
      <c r="AL38" s="19" t="s">
        <v>56</v>
      </c>
      <c r="AM38" s="40" t="s">
        <v>56</v>
      </c>
      <c r="AN38" s="19" t="s">
        <v>56</v>
      </c>
      <c r="AO38" s="40" t="s">
        <v>58</v>
      </c>
      <c r="AP38" s="19" t="s">
        <v>58</v>
      </c>
      <c r="AQ38" s="40" t="s">
        <v>58</v>
      </c>
      <c r="AR38" s="19" t="s">
        <v>56</v>
      </c>
      <c r="AS38" s="40" t="s">
        <v>56</v>
      </c>
      <c r="AT38" s="19" t="s">
        <v>56</v>
      </c>
      <c r="AU38" s="40" t="s">
        <v>57</v>
      </c>
      <c r="AV38" s="19" t="s">
        <v>57</v>
      </c>
      <c r="AW38" s="40" t="s">
        <v>57</v>
      </c>
      <c r="AX38" s="19" t="s">
        <v>57</v>
      </c>
      <c r="AY38" s="8">
        <f t="shared" si="0"/>
        <v>11.5</v>
      </c>
      <c r="AZ38" s="37">
        <f t="shared" si="3"/>
        <v>71</v>
      </c>
      <c r="BA38" s="37">
        <f t="shared" si="1"/>
        <v>10</v>
      </c>
      <c r="BB38" s="2">
        <f t="shared" si="2"/>
        <v>86</v>
      </c>
      <c r="BC38" s="71"/>
    </row>
    <row r="39" spans="1:55" x14ac:dyDescent="0.2">
      <c r="A39" s="4">
        <v>30</v>
      </c>
      <c r="B39" s="54">
        <v>43130</v>
      </c>
      <c r="C39" s="40" t="s">
        <v>57</v>
      </c>
      <c r="D39" s="19" t="s">
        <v>57</v>
      </c>
      <c r="E39" s="40" t="s">
        <v>57</v>
      </c>
      <c r="F39" s="19" t="s">
        <v>57</v>
      </c>
      <c r="G39" s="40" t="s">
        <v>57</v>
      </c>
      <c r="H39" s="19" t="s">
        <v>57</v>
      </c>
      <c r="I39" s="40" t="s">
        <v>57</v>
      </c>
      <c r="J39" s="19" t="s">
        <v>57</v>
      </c>
      <c r="K39" s="40" t="s">
        <v>57</v>
      </c>
      <c r="L39" s="19" t="s">
        <v>57</v>
      </c>
      <c r="M39" s="40" t="s">
        <v>57</v>
      </c>
      <c r="N39" s="19" t="s">
        <v>57</v>
      </c>
      <c r="O39" s="40" t="s">
        <v>56</v>
      </c>
      <c r="P39" s="19" t="s">
        <v>56</v>
      </c>
      <c r="Q39" s="40" t="s">
        <v>56</v>
      </c>
      <c r="R39" s="19" t="s">
        <v>56</v>
      </c>
      <c r="S39" s="40" t="s">
        <v>56</v>
      </c>
      <c r="T39" s="19" t="s">
        <v>56</v>
      </c>
      <c r="U39" s="40" t="s">
        <v>58</v>
      </c>
      <c r="V39" s="19" t="s">
        <v>58</v>
      </c>
      <c r="W39" s="40" t="s">
        <v>56</v>
      </c>
      <c r="X39" s="19" t="s">
        <v>56</v>
      </c>
      <c r="Y39" s="40" t="s">
        <v>56</v>
      </c>
      <c r="Z39" s="19" t="s">
        <v>56</v>
      </c>
      <c r="AA39" s="40" t="s">
        <v>56</v>
      </c>
      <c r="AB39" s="19" t="s">
        <v>56</v>
      </c>
      <c r="AC39" s="40" t="s">
        <v>57</v>
      </c>
      <c r="AD39" s="19" t="s">
        <v>57</v>
      </c>
      <c r="AE39" s="40" t="s">
        <v>57</v>
      </c>
      <c r="AF39" s="19" t="s">
        <v>57</v>
      </c>
      <c r="AG39" s="40" t="s">
        <v>57</v>
      </c>
      <c r="AH39" s="19" t="s">
        <v>57</v>
      </c>
      <c r="AI39" s="40" t="s">
        <v>56</v>
      </c>
      <c r="AJ39" s="19" t="s">
        <v>56</v>
      </c>
      <c r="AK39" s="40" t="s">
        <v>56</v>
      </c>
      <c r="AL39" s="19" t="s">
        <v>56</v>
      </c>
      <c r="AM39" s="40" t="s">
        <v>56</v>
      </c>
      <c r="AN39" s="19" t="s">
        <v>56</v>
      </c>
      <c r="AO39" s="40" t="s">
        <v>58</v>
      </c>
      <c r="AP39" s="19" t="s">
        <v>58</v>
      </c>
      <c r="AQ39" s="40" t="s">
        <v>56</v>
      </c>
      <c r="AR39" s="19" t="s">
        <v>56</v>
      </c>
      <c r="AS39" s="40" t="s">
        <v>56</v>
      </c>
      <c r="AT39" s="19" t="s">
        <v>56</v>
      </c>
      <c r="AU39" s="40" t="s">
        <v>57</v>
      </c>
      <c r="AV39" s="19" t="s">
        <v>57</v>
      </c>
      <c r="AW39" s="40" t="s">
        <v>57</v>
      </c>
      <c r="AX39" s="19" t="s">
        <v>57</v>
      </c>
      <c r="AY39" s="8">
        <f t="shared" si="0"/>
        <v>11</v>
      </c>
      <c r="AZ39" s="37">
        <f t="shared" si="3"/>
        <v>72</v>
      </c>
      <c r="BA39" s="37">
        <f t="shared" si="1"/>
        <v>11</v>
      </c>
      <c r="BB39" s="2">
        <f t="shared" si="2"/>
        <v>84</v>
      </c>
      <c r="BC39" s="71"/>
    </row>
    <row r="40" spans="1:55" ht="16" thickBot="1" x14ac:dyDescent="0.25">
      <c r="A40" s="5">
        <v>31</v>
      </c>
      <c r="B40" s="55">
        <v>43131</v>
      </c>
      <c r="C40" s="41" t="s">
        <v>57</v>
      </c>
      <c r="D40" s="23" t="s">
        <v>57</v>
      </c>
      <c r="E40" s="41" t="s">
        <v>57</v>
      </c>
      <c r="F40" s="23" t="s">
        <v>57</v>
      </c>
      <c r="G40" s="41" t="s">
        <v>57</v>
      </c>
      <c r="H40" s="23" t="s">
        <v>57</v>
      </c>
      <c r="I40" s="41" t="s">
        <v>57</v>
      </c>
      <c r="J40" s="23" t="s">
        <v>57</v>
      </c>
      <c r="K40" s="41" t="s">
        <v>57</v>
      </c>
      <c r="L40" s="23" t="s">
        <v>57</v>
      </c>
      <c r="M40" s="41" t="s">
        <v>57</v>
      </c>
      <c r="N40" s="23" t="s">
        <v>57</v>
      </c>
      <c r="O40" s="41" t="s">
        <v>56</v>
      </c>
      <c r="P40" s="23" t="s">
        <v>56</v>
      </c>
      <c r="Q40" s="41" t="s">
        <v>56</v>
      </c>
      <c r="R40" s="23" t="s">
        <v>56</v>
      </c>
      <c r="S40" s="41" t="s">
        <v>56</v>
      </c>
      <c r="T40" s="23" t="s">
        <v>56</v>
      </c>
      <c r="U40" s="41" t="s">
        <v>58</v>
      </c>
      <c r="V40" s="23" t="s">
        <v>58</v>
      </c>
      <c r="W40" s="41" t="s">
        <v>56</v>
      </c>
      <c r="X40" s="23" t="s">
        <v>56</v>
      </c>
      <c r="Y40" s="41" t="s">
        <v>56</v>
      </c>
      <c r="Z40" s="23" t="s">
        <v>56</v>
      </c>
      <c r="AA40" s="41" t="s">
        <v>56</v>
      </c>
      <c r="AB40" s="23" t="s">
        <v>56</v>
      </c>
      <c r="AC40" s="41" t="s">
        <v>56</v>
      </c>
      <c r="AD40" s="23" t="s">
        <v>56</v>
      </c>
      <c r="AE40" s="41" t="s">
        <v>57</v>
      </c>
      <c r="AF40" s="23" t="s">
        <v>57</v>
      </c>
      <c r="AG40" s="41" t="s">
        <v>57</v>
      </c>
      <c r="AH40" s="23" t="s">
        <v>57</v>
      </c>
      <c r="AI40" s="41" t="s">
        <v>56</v>
      </c>
      <c r="AJ40" s="23" t="s">
        <v>56</v>
      </c>
      <c r="AK40" s="41" t="s">
        <v>56</v>
      </c>
      <c r="AL40" s="23" t="s">
        <v>56</v>
      </c>
      <c r="AM40" s="41" t="s">
        <v>56</v>
      </c>
      <c r="AN40" s="23" t="s">
        <v>56</v>
      </c>
      <c r="AO40" s="41" t="s">
        <v>56</v>
      </c>
      <c r="AP40" s="23" t="s">
        <v>56</v>
      </c>
      <c r="AQ40" s="41" t="s">
        <v>57</v>
      </c>
      <c r="AR40" s="23" t="s">
        <v>57</v>
      </c>
      <c r="AS40" s="41" t="s">
        <v>57</v>
      </c>
      <c r="AT40" s="23" t="s">
        <v>57</v>
      </c>
      <c r="AU40" s="41" t="s">
        <v>57</v>
      </c>
      <c r="AV40" s="23" t="s">
        <v>57</v>
      </c>
      <c r="AW40" s="41" t="s">
        <v>57</v>
      </c>
      <c r="AX40" s="23" t="s">
        <v>57</v>
      </c>
      <c r="AY40" s="9">
        <f t="shared" si="0"/>
        <v>11</v>
      </c>
      <c r="AZ40" s="39">
        <f t="shared" si="3"/>
        <v>70.5</v>
      </c>
      <c r="BA40" s="39">
        <f t="shared" si="1"/>
        <v>12</v>
      </c>
      <c r="BB40" s="16">
        <f t="shared" si="2"/>
        <v>87</v>
      </c>
      <c r="BC40" s="72"/>
    </row>
    <row r="41" spans="1:55" ht="9.75" customHeight="1" x14ac:dyDescent="0.2">
      <c r="A41" s="24"/>
      <c r="B41" s="25"/>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25"/>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4" spans="1:55" x14ac:dyDescent="0.2">
      <c r="E44" s="10"/>
      <c r="F44" s="10"/>
      <c r="G44" s="10"/>
      <c r="H44" s="10"/>
      <c r="BB44" s="1" t="s">
        <v>38</v>
      </c>
      <c r="BC44" s="14">
        <f ca="1">+TODAY()</f>
        <v>44531</v>
      </c>
    </row>
    <row r="45" spans="1:55" x14ac:dyDescent="0.2">
      <c r="A45" s="103" t="s">
        <v>37</v>
      </c>
      <c r="B45" s="103"/>
      <c r="C45" s="104">
        <v>10</v>
      </c>
      <c r="D45" s="104"/>
      <c r="E45" s="10"/>
      <c r="F45" s="10"/>
      <c r="G45" s="10"/>
      <c r="H45" s="10"/>
    </row>
    <row r="46" spans="1:55" x14ac:dyDescent="0.2">
      <c r="A46" s="101" t="s">
        <v>59</v>
      </c>
      <c r="B46" s="101"/>
      <c r="C46" s="102">
        <f>VLOOKUP($C$45,A10:BB40,51,FALSE)</f>
        <v>10</v>
      </c>
      <c r="D46" s="102"/>
      <c r="E46" s="10"/>
      <c r="F46" s="10"/>
      <c r="G46" s="10"/>
      <c r="H46" s="10"/>
    </row>
    <row r="47" spans="1:55" x14ac:dyDescent="0.2">
      <c r="A47" s="50" t="s">
        <v>60</v>
      </c>
      <c r="B47" s="50"/>
      <c r="C47" s="102">
        <f>VLOOKUP($C$45,A10:BB40,52,FALSE)</f>
        <v>71</v>
      </c>
      <c r="D47" s="102"/>
      <c r="E47" s="10"/>
      <c r="F47" s="10"/>
      <c r="G47" s="10"/>
      <c r="H47" s="10"/>
    </row>
    <row r="48" spans="1:55" x14ac:dyDescent="0.2">
      <c r="A48" s="101" t="s">
        <v>40</v>
      </c>
      <c r="B48" s="101"/>
      <c r="C48" s="102">
        <f>VLOOKUP($C$45,A10:BB40,53,FALSE)</f>
        <v>13</v>
      </c>
      <c r="D48" s="102"/>
      <c r="E48" s="10"/>
      <c r="F48" s="10"/>
      <c r="G48" s="10"/>
      <c r="H48" s="10"/>
    </row>
    <row r="49" spans="1:55" x14ac:dyDescent="0.2">
      <c r="A49" s="101" t="s">
        <v>39</v>
      </c>
      <c r="B49" s="101"/>
      <c r="C49" s="102">
        <f>VLOOKUP($C$45,A10:BB40,54,FALSE)</f>
        <v>90</v>
      </c>
      <c r="D49" s="102"/>
    </row>
    <row r="50" spans="1:55" x14ac:dyDescent="0.2">
      <c r="A50" s="12"/>
      <c r="B50" s="13"/>
    </row>
    <row r="51" spans="1:55" x14ac:dyDescent="0.2">
      <c r="A51" s="43" t="s">
        <v>61</v>
      </c>
    </row>
    <row r="52" spans="1:55" x14ac:dyDescent="0.2">
      <c r="A52" s="13"/>
      <c r="B52" s="15"/>
    </row>
    <row r="56" spans="1:55" ht="30"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password="EF94" sheet="1" objects="1" scenarios="1"/>
  <protectedRanges>
    <protectedRange sqref="C41:AX41 BB10:BB15 AZ10:AZ15" name="Compilazione"/>
    <protectedRange sqref="C10:AX40" name="Compilazione_2"/>
    <protectedRange sqref="C42:AX42" name="Compilazione_1_1"/>
    <protectedRange sqref="C45:D45" name="Compilazione_3_1"/>
  </protectedRanges>
  <mergeCells count="72">
    <mergeCell ref="A56:BC56"/>
    <mergeCell ref="AW9:AX9"/>
    <mergeCell ref="A49:B49"/>
    <mergeCell ref="C49:D49"/>
    <mergeCell ref="A45:B45"/>
    <mergeCell ref="C45:D45"/>
    <mergeCell ref="A46:B46"/>
    <mergeCell ref="C46:D46"/>
    <mergeCell ref="C47:D47"/>
    <mergeCell ref="A48:B48"/>
    <mergeCell ref="C48:D48"/>
    <mergeCell ref="C42:AX42"/>
    <mergeCell ref="AC9:AD9"/>
    <mergeCell ref="AE9:AF9"/>
    <mergeCell ref="AG9:AH9"/>
    <mergeCell ref="AI9:AJ9"/>
    <mergeCell ref="Y9:Z9"/>
    <mergeCell ref="AM9:AN9"/>
    <mergeCell ref="AO9:AP9"/>
    <mergeCell ref="AQ9:AR9"/>
    <mergeCell ref="AS9:AT9"/>
    <mergeCell ref="AU9:AV9"/>
    <mergeCell ref="M9:N9"/>
    <mergeCell ref="O9:P9"/>
    <mergeCell ref="AG8:AH8"/>
    <mergeCell ref="AI8:AJ8"/>
    <mergeCell ref="AK8:AL8"/>
    <mergeCell ref="U8:V8"/>
    <mergeCell ref="W8:X8"/>
    <mergeCell ref="AK9:AL9"/>
    <mergeCell ref="AC8:AD8"/>
    <mergeCell ref="AE8:AF8"/>
    <mergeCell ref="M8:N8"/>
    <mergeCell ref="O8:P8"/>
    <mergeCell ref="Q8:R8"/>
    <mergeCell ref="Q9:R9"/>
    <mergeCell ref="S9:T9"/>
    <mergeCell ref="S8:T8"/>
    <mergeCell ref="AA9:AB9"/>
    <mergeCell ref="C9:D9"/>
    <mergeCell ref="E9:F9"/>
    <mergeCell ref="G9:H9"/>
    <mergeCell ref="I9:J9"/>
    <mergeCell ref="K9:L9"/>
    <mergeCell ref="C8:D8"/>
    <mergeCell ref="E8:F8"/>
    <mergeCell ref="G8:H8"/>
    <mergeCell ref="I8:J8"/>
    <mergeCell ref="K8:L8"/>
    <mergeCell ref="Y8:Z8"/>
    <mergeCell ref="AA8:AB8"/>
    <mergeCell ref="U9:V9"/>
    <mergeCell ref="W9:X9"/>
    <mergeCell ref="AW8:AX8"/>
    <mergeCell ref="AM8:AN8"/>
    <mergeCell ref="AO8:AP8"/>
    <mergeCell ref="AQ8:AR8"/>
    <mergeCell ref="AU8:AV8"/>
    <mergeCell ref="AS8:AT8"/>
    <mergeCell ref="AQ5:AX5"/>
    <mergeCell ref="AY5:BC5"/>
    <mergeCell ref="AJ6:AN6"/>
    <mergeCell ref="A5:D5"/>
    <mergeCell ref="E5:Q5"/>
    <mergeCell ref="R5:AA5"/>
    <mergeCell ref="AB5:AN5"/>
    <mergeCell ref="A6:D6"/>
    <mergeCell ref="E6:Q6"/>
    <mergeCell ref="R6:AA6"/>
    <mergeCell ref="AQ6:AX6"/>
    <mergeCell ref="AB6:AD6"/>
    <mergeCell ref="AE6:AI6"/>
  </mergeCells>
  <conditionalFormatting sqref="C10:AX40">
    <cfRule type="containsText" dxfId="224" priority="15" operator="containsText" text="n">
      <formula>NOT(ISERROR(SEARCH("n",C10)))</formula>
    </cfRule>
    <cfRule type="containsText" dxfId="223" priority="16" operator="containsText" text="r">
      <formula>NOT(ISERROR(SEARCH("r",C10)))</formula>
    </cfRule>
    <cfRule type="containsText" dxfId="222" priority="17" operator="containsText" text="w">
      <formula>NOT(ISERROR(SEARCH("w",C10)))</formula>
    </cfRule>
  </conditionalFormatting>
  <conditionalFormatting sqref="AY10:AY40">
    <cfRule type="cellIs" dxfId="221" priority="9" operator="greaterThan">
      <formula>14</formula>
    </cfRule>
    <cfRule type="cellIs" dxfId="220" priority="14" operator="greaterThan">
      <formula>14</formula>
    </cfRule>
  </conditionalFormatting>
  <conditionalFormatting sqref="AZ10:AZ40">
    <cfRule type="cellIs" dxfId="219" priority="8" operator="greaterThan">
      <formula>72</formula>
    </cfRule>
    <cfRule type="cellIs" dxfId="218" priority="10" operator="greaterThan">
      <formula>72</formula>
    </cfRule>
    <cfRule type="cellIs" dxfId="217" priority="13" operator="greaterThan">
      <formula>72</formula>
    </cfRule>
  </conditionalFormatting>
  <conditionalFormatting sqref="BA10:BA40">
    <cfRule type="cellIs" dxfId="216" priority="7" operator="lessThan">
      <formula>10</formula>
    </cfRule>
    <cfRule type="cellIs" dxfId="215" priority="12" operator="lessThan">
      <formula>10</formula>
    </cfRule>
  </conditionalFormatting>
  <conditionalFormatting sqref="BB16:BB40">
    <cfRule type="cellIs" dxfId="214" priority="5" operator="lessThan">
      <formula>77</formula>
    </cfRule>
    <cfRule type="cellIs" dxfId="213" priority="6" operator="lessThan">
      <formula>77</formula>
    </cfRule>
    <cfRule type="cellIs" dxfId="212" priority="11" operator="lessThan">
      <formula>77</formula>
    </cfRule>
  </conditionalFormatting>
  <conditionalFormatting sqref="C46:D46">
    <cfRule type="cellIs" dxfId="211" priority="4" operator="greaterThan">
      <formula>14</formula>
    </cfRule>
  </conditionalFormatting>
  <conditionalFormatting sqref="C47:D47">
    <cfRule type="cellIs" dxfId="210" priority="3" operator="greaterThan">
      <formula>72</formula>
    </cfRule>
  </conditionalFormatting>
  <conditionalFormatting sqref="C48:D48">
    <cfRule type="cellIs" dxfId="209" priority="2" operator="lessThan">
      <formula>10</formula>
    </cfRule>
  </conditionalFormatting>
  <conditionalFormatting sqref="C49:D49">
    <cfRule type="cellIs" dxfId="208" priority="1" operator="lessThan">
      <formula>77</formula>
    </cfRule>
  </conditionalFormatting>
  <dataValidations count="3">
    <dataValidation type="list" allowBlank="1" showDropDown="1" showInputMessage="1" showErrorMessage="1" sqref="C10:AX40" xr:uid="{00000000-0002-0000-0100-000000000000}">
      <formula1>"w,r,n"</formula1>
    </dataValidation>
    <dataValidation allowBlank="1" showDropDown="1" showInputMessage="1" showErrorMessage="1" sqref="C42:AX42" xr:uid="{00000000-0002-0000-0100-000001000000}"/>
    <dataValidation type="list" allowBlank="1" showDropDown="1" showInputMessage="1" showErrorMessage="1" sqref="C41:AX41" xr:uid="{00000000-0002-0000-0100-000002000000}">
      <formula1>"x, "</formula1>
    </dataValidation>
  </dataValidations>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8C50-2A8A-4F27-895F-FAD3BE948736}">
  <sheetPr>
    <pageSetUpPr fitToPage="1"/>
  </sheetPr>
  <dimension ref="A5:BD56"/>
  <sheetViews>
    <sheetView zoomScale="70" zoomScaleNormal="70" zoomScalePageLayoutView="70" workbookViewId="0">
      <selection activeCell="T44" sqref="T44"/>
    </sheetView>
  </sheetViews>
  <sheetFormatPr baseColWidth="10" defaultColWidth="8.83203125" defaultRowHeight="15" x14ac:dyDescent="0.2"/>
  <cols>
    <col min="1" max="1" width="8.5" customWidth="1"/>
    <col min="2" max="2" width="12.33203125" style="82" customWidth="1"/>
    <col min="3" max="50" width="3.5" customWidth="1"/>
    <col min="51" max="52" width="16.6640625" customWidth="1"/>
    <col min="53" max="54" width="16" customWidth="1"/>
    <col min="55" max="55" width="22.5" customWidth="1"/>
  </cols>
  <sheetData>
    <row r="5" spans="1:56"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6"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Data'!B5-1</f>
        <v>2021</v>
      </c>
      <c r="AC6" s="91"/>
      <c r="AD6" s="91"/>
      <c r="AE6" s="93" t="s">
        <v>35</v>
      </c>
      <c r="AF6" s="93"/>
      <c r="AG6" s="93"/>
      <c r="AH6" s="93"/>
      <c r="AI6" s="93"/>
      <c r="AJ6" s="91" t="s">
        <v>53</v>
      </c>
      <c r="AK6" s="91"/>
      <c r="AL6" s="91"/>
      <c r="AM6" s="91"/>
      <c r="AN6" s="91"/>
      <c r="AO6" s="20"/>
      <c r="AP6" s="20"/>
      <c r="AQ6" s="89" t="s">
        <v>36</v>
      </c>
      <c r="AR6" s="89"/>
      <c r="AS6" s="89"/>
      <c r="AT6" s="89"/>
      <c r="AU6" s="89"/>
      <c r="AV6" s="89"/>
      <c r="AW6" s="89"/>
      <c r="AX6" s="89"/>
      <c r="AY6" s="21" t="str">
        <f>+'_Seafarers Data'!B6</f>
        <v>yes</v>
      </c>
      <c r="BA6" s="22"/>
      <c r="BB6" s="22"/>
      <c r="BC6" s="22"/>
    </row>
    <row r="7" spans="1:56" x14ac:dyDescent="0.2">
      <c r="AE7" s="11"/>
      <c r="AF7" s="11"/>
      <c r="AG7" s="11"/>
      <c r="AH7" s="11"/>
      <c r="AI7" s="11"/>
      <c r="BA7" s="11"/>
      <c r="BB7" s="11"/>
      <c r="BC7" s="11"/>
    </row>
    <row r="8" spans="1:56"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6" ht="31.5" customHeight="1" thickBot="1" x14ac:dyDescent="0.25">
      <c r="A9" s="6" t="s">
        <v>0</v>
      </c>
      <c r="B9" s="80" t="s">
        <v>25</v>
      </c>
      <c r="C9" s="106" t="s">
        <v>1</v>
      </c>
      <c r="D9" s="107"/>
      <c r="E9" s="106" t="s">
        <v>2</v>
      </c>
      <c r="F9" s="107"/>
      <c r="G9" s="106" t="s">
        <v>3</v>
      </c>
      <c r="H9" s="107"/>
      <c r="I9" s="106" t="s">
        <v>4</v>
      </c>
      <c r="J9" s="107"/>
      <c r="K9" s="106" t="s">
        <v>5</v>
      </c>
      <c r="L9" s="107"/>
      <c r="M9" s="106" t="s">
        <v>6</v>
      </c>
      <c r="N9" s="107"/>
      <c r="O9" s="106" t="s">
        <v>7</v>
      </c>
      <c r="P9" s="107"/>
      <c r="Q9" s="108" t="s">
        <v>8</v>
      </c>
      <c r="R9" s="109"/>
      <c r="S9" s="106" t="s">
        <v>9</v>
      </c>
      <c r="T9" s="107"/>
      <c r="U9" s="106" t="s">
        <v>10</v>
      </c>
      <c r="V9" s="107"/>
      <c r="W9" s="106" t="s">
        <v>11</v>
      </c>
      <c r="X9" s="107"/>
      <c r="Y9" s="106" t="s">
        <v>12</v>
      </c>
      <c r="Z9" s="107"/>
      <c r="AA9" s="106" t="s">
        <v>13</v>
      </c>
      <c r="AB9" s="107"/>
      <c r="AC9" s="106" t="s">
        <v>14</v>
      </c>
      <c r="AD9" s="107"/>
      <c r="AE9" s="106" t="s">
        <v>15</v>
      </c>
      <c r="AF9" s="107"/>
      <c r="AG9" s="106" t="s">
        <v>16</v>
      </c>
      <c r="AH9" s="107"/>
      <c r="AI9" s="106" t="s">
        <v>17</v>
      </c>
      <c r="AJ9" s="107"/>
      <c r="AK9" s="106" t="s">
        <v>18</v>
      </c>
      <c r="AL9" s="107"/>
      <c r="AM9" s="106" t="s">
        <v>19</v>
      </c>
      <c r="AN9" s="107"/>
      <c r="AO9" s="106" t="s">
        <v>20</v>
      </c>
      <c r="AP9" s="107"/>
      <c r="AQ9" s="106" t="s">
        <v>21</v>
      </c>
      <c r="AR9" s="107"/>
      <c r="AS9" s="106" t="s">
        <v>22</v>
      </c>
      <c r="AT9" s="107"/>
      <c r="AU9" s="106" t="s">
        <v>23</v>
      </c>
      <c r="AV9" s="107"/>
      <c r="AW9" s="106" t="s">
        <v>24</v>
      </c>
      <c r="AX9" s="107"/>
      <c r="AY9" s="34" t="s">
        <v>26</v>
      </c>
      <c r="AZ9" s="35" t="s">
        <v>54</v>
      </c>
      <c r="BA9" s="35" t="s">
        <v>27</v>
      </c>
      <c r="BB9" s="36" t="s">
        <v>41</v>
      </c>
      <c r="BC9" s="6" t="s">
        <v>28</v>
      </c>
    </row>
    <row r="10" spans="1:56" x14ac:dyDescent="0.2">
      <c r="A10" s="3">
        <v>1</v>
      </c>
      <c r="B10" s="56">
        <v>44531</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85"/>
      <c r="BA10" s="38" t="str">
        <f>IF(COUNTA(C10:AX10)=0,"",(COUNTIF(C10:AX10,"r")/2))</f>
        <v/>
      </c>
      <c r="BB10" s="87"/>
      <c r="BC10" s="77"/>
      <c r="BD10" s="82"/>
    </row>
    <row r="11" spans="1:56" x14ac:dyDescent="0.2">
      <c r="A11" s="4">
        <v>2</v>
      </c>
      <c r="B11" s="57">
        <f>+B10+1</f>
        <v>44532</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86"/>
      <c r="BA11" s="37" t="str">
        <f t="shared" ref="BA11:BA40" si="1">IF(COUNTA(C11:AX11)=0,"",(COUNTIF(C11:AX11,"r")/2))</f>
        <v/>
      </c>
      <c r="BB11" s="88"/>
      <c r="BC11" s="75"/>
      <c r="BD11" s="82"/>
    </row>
    <row r="12" spans="1:56" x14ac:dyDescent="0.2">
      <c r="A12" s="4">
        <v>3</v>
      </c>
      <c r="B12" s="57">
        <f t="shared" ref="B12:B40" si="2">+B11+1</f>
        <v>44533</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86"/>
      <c r="BA12" s="37" t="str">
        <f t="shared" si="1"/>
        <v/>
      </c>
      <c r="BB12" s="88"/>
      <c r="BC12" s="75"/>
      <c r="BD12" s="82"/>
    </row>
    <row r="13" spans="1:56" x14ac:dyDescent="0.2">
      <c r="A13" s="4">
        <v>4</v>
      </c>
      <c r="B13" s="57">
        <f t="shared" si="2"/>
        <v>44534</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86"/>
      <c r="BA13" s="37" t="str">
        <f t="shared" si="1"/>
        <v/>
      </c>
      <c r="BB13" s="88"/>
      <c r="BC13" s="75"/>
      <c r="BD13" s="82"/>
    </row>
    <row r="14" spans="1:56" x14ac:dyDescent="0.2">
      <c r="A14" s="4">
        <v>5</v>
      </c>
      <c r="B14" s="57">
        <f t="shared" si="2"/>
        <v>44535</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86"/>
      <c r="BA14" s="37" t="str">
        <f t="shared" si="1"/>
        <v/>
      </c>
      <c r="BB14" s="88"/>
      <c r="BC14" s="75"/>
      <c r="BD14" s="82"/>
    </row>
    <row r="15" spans="1:56" x14ac:dyDescent="0.2">
      <c r="A15" s="4">
        <v>6</v>
      </c>
      <c r="B15" s="57">
        <f t="shared" si="2"/>
        <v>44536</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86"/>
      <c r="BA15" s="37" t="str">
        <f t="shared" si="1"/>
        <v/>
      </c>
      <c r="BB15" s="88"/>
      <c r="BC15" s="75"/>
      <c r="BD15" s="82"/>
    </row>
    <row r="16" spans="1:56" x14ac:dyDescent="0.2">
      <c r="A16" s="4">
        <v>7</v>
      </c>
      <c r="B16" s="57">
        <f t="shared" si="2"/>
        <v>44537</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c r="BD16" s="82"/>
    </row>
    <row r="17" spans="1:56" x14ac:dyDescent="0.2">
      <c r="A17" s="4">
        <v>8</v>
      </c>
      <c r="B17" s="57">
        <f t="shared" si="2"/>
        <v>44538</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 t="shared" ref="BB17:BB40" si="4">IF(COUNTA(C17:AX17)=0,"",IF(COUNT(BA17,BA16,BA15,BA14,BA13,BA12,BA11)&lt;7,"",(BA17+BA16+BA15+BA14+BA13+BA12+BA11)))</f>
        <v/>
      </c>
      <c r="BC17" s="75"/>
      <c r="BD17" s="82"/>
    </row>
    <row r="18" spans="1:56" x14ac:dyDescent="0.2">
      <c r="A18" s="4">
        <v>9</v>
      </c>
      <c r="B18" s="57">
        <f t="shared" si="2"/>
        <v>44539</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si="4"/>
        <v/>
      </c>
      <c r="BC18" s="75"/>
      <c r="BD18" s="82"/>
    </row>
    <row r="19" spans="1:56" x14ac:dyDescent="0.2">
      <c r="A19" s="4">
        <v>10</v>
      </c>
      <c r="B19" s="57">
        <f t="shared" si="2"/>
        <v>44540</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c r="BD19" s="82"/>
    </row>
    <row r="20" spans="1:56" x14ac:dyDescent="0.2">
      <c r="A20" s="4">
        <v>11</v>
      </c>
      <c r="B20" s="57">
        <f t="shared" si="2"/>
        <v>44541</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c r="BD20" s="82"/>
    </row>
    <row r="21" spans="1:56" x14ac:dyDescent="0.2">
      <c r="A21" s="4">
        <v>12</v>
      </c>
      <c r="B21" s="57">
        <f t="shared" si="2"/>
        <v>44542</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c r="BD21" s="82"/>
    </row>
    <row r="22" spans="1:56" x14ac:dyDescent="0.2">
      <c r="A22" s="4">
        <v>13</v>
      </c>
      <c r="B22" s="57">
        <f t="shared" si="2"/>
        <v>44543</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c r="BD22" s="82"/>
    </row>
    <row r="23" spans="1:56" x14ac:dyDescent="0.2">
      <c r="A23" s="4">
        <v>14</v>
      </c>
      <c r="B23" s="57">
        <f t="shared" si="2"/>
        <v>44544</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c r="BD23" s="82"/>
    </row>
    <row r="24" spans="1:56" x14ac:dyDescent="0.2">
      <c r="A24" s="4">
        <v>15</v>
      </c>
      <c r="B24" s="57">
        <f t="shared" si="2"/>
        <v>44545</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c r="BD24" s="82"/>
    </row>
    <row r="25" spans="1:56" x14ac:dyDescent="0.2">
      <c r="A25" s="4">
        <v>16</v>
      </c>
      <c r="B25" s="57">
        <f t="shared" si="2"/>
        <v>44546</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c r="BD25" s="82"/>
    </row>
    <row r="26" spans="1:56" x14ac:dyDescent="0.2">
      <c r="A26" s="4">
        <v>17</v>
      </c>
      <c r="B26" s="57">
        <f t="shared" si="2"/>
        <v>44547</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c r="BD26" s="82"/>
    </row>
    <row r="27" spans="1:56" x14ac:dyDescent="0.2">
      <c r="A27" s="4">
        <v>18</v>
      </c>
      <c r="B27" s="57">
        <f t="shared" si="2"/>
        <v>44548</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c r="BD27" s="82"/>
    </row>
    <row r="28" spans="1:56" x14ac:dyDescent="0.2">
      <c r="A28" s="4">
        <v>19</v>
      </c>
      <c r="B28" s="57">
        <f t="shared" si="2"/>
        <v>44549</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c r="BD28" s="82"/>
    </row>
    <row r="29" spans="1:56" x14ac:dyDescent="0.2">
      <c r="A29" s="4">
        <v>20</v>
      </c>
      <c r="B29" s="57">
        <f t="shared" si="2"/>
        <v>44550</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c r="BD29" s="82"/>
    </row>
    <row r="30" spans="1:56" x14ac:dyDescent="0.2">
      <c r="A30" s="4">
        <v>21</v>
      </c>
      <c r="B30" s="57">
        <f t="shared" si="2"/>
        <v>44551</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c r="BD30" s="82"/>
    </row>
    <row r="31" spans="1:56" x14ac:dyDescent="0.2">
      <c r="A31" s="4">
        <v>22</v>
      </c>
      <c r="B31" s="57">
        <f t="shared" si="2"/>
        <v>44552</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c r="BD31" s="82"/>
    </row>
    <row r="32" spans="1:56" x14ac:dyDescent="0.2">
      <c r="A32" s="4">
        <v>23</v>
      </c>
      <c r="B32" s="57">
        <f t="shared" si="2"/>
        <v>44553</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c r="BD32" s="82"/>
    </row>
    <row r="33" spans="1:56" x14ac:dyDescent="0.2">
      <c r="A33" s="4">
        <v>24</v>
      </c>
      <c r="B33" s="57">
        <f t="shared" si="2"/>
        <v>44554</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c r="BD33" s="82"/>
    </row>
    <row r="34" spans="1:56" x14ac:dyDescent="0.2">
      <c r="A34" s="4">
        <v>25</v>
      </c>
      <c r="B34" s="57">
        <f t="shared" si="2"/>
        <v>44555</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c r="BD34" s="82"/>
    </row>
    <row r="35" spans="1:56" x14ac:dyDescent="0.2">
      <c r="A35" s="4">
        <v>26</v>
      </c>
      <c r="B35" s="57">
        <f t="shared" si="2"/>
        <v>44556</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c r="BD35" s="82"/>
    </row>
    <row r="36" spans="1:56" x14ac:dyDescent="0.2">
      <c r="A36" s="4">
        <v>27</v>
      </c>
      <c r="B36" s="57">
        <f t="shared" si="2"/>
        <v>44557</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c r="BD36" s="82"/>
    </row>
    <row r="37" spans="1:56" x14ac:dyDescent="0.2">
      <c r="A37" s="4">
        <v>28</v>
      </c>
      <c r="B37" s="57">
        <f t="shared" si="2"/>
        <v>44558</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c r="BD37" s="82"/>
    </row>
    <row r="38" spans="1:56" x14ac:dyDescent="0.2">
      <c r="A38" s="4">
        <v>29</v>
      </c>
      <c r="B38" s="57">
        <f t="shared" si="2"/>
        <v>44559</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c r="BD38" s="82"/>
    </row>
    <row r="39" spans="1:56" x14ac:dyDescent="0.2">
      <c r="A39" s="4">
        <v>30</v>
      </c>
      <c r="B39" s="57">
        <f t="shared" si="2"/>
        <v>44560</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3"/>
        <v/>
      </c>
      <c r="BA39" s="37" t="str">
        <f t="shared" si="1"/>
        <v/>
      </c>
      <c r="BB39" s="2" t="str">
        <f t="shared" si="4"/>
        <v/>
      </c>
      <c r="BC39" s="75"/>
      <c r="BD39" s="82"/>
    </row>
    <row r="40" spans="1:56" ht="16" thickBot="1" x14ac:dyDescent="0.25">
      <c r="A40" s="5">
        <v>31</v>
      </c>
      <c r="B40" s="58">
        <f t="shared" si="2"/>
        <v>44561</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3"/>
        <v/>
      </c>
      <c r="BA40" s="39" t="str">
        <f t="shared" si="1"/>
        <v/>
      </c>
      <c r="BB40" s="16" t="str">
        <f t="shared" si="4"/>
        <v/>
      </c>
      <c r="BC40" s="76"/>
      <c r="BD40" s="82"/>
    </row>
    <row r="41" spans="1:56"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31"/>
      <c r="BA41" s="24"/>
      <c r="BB41" s="30"/>
      <c r="BC41" s="20"/>
    </row>
    <row r="42" spans="1:56"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BA42" s="24"/>
      <c r="BB42" s="24"/>
      <c r="BC42" s="11"/>
    </row>
    <row r="45" spans="1:56" x14ac:dyDescent="0.2">
      <c r="A45" s="103" t="s">
        <v>37</v>
      </c>
      <c r="B45" s="103"/>
      <c r="C45" s="104">
        <v>1</v>
      </c>
      <c r="D45" s="104"/>
      <c r="E45" s="10"/>
      <c r="F45" s="10"/>
      <c r="G45" s="10"/>
      <c r="H45" s="10"/>
      <c r="BB45" s="1" t="s">
        <v>38</v>
      </c>
      <c r="BC45" s="14">
        <f ca="1">+TODAY()</f>
        <v>44531</v>
      </c>
    </row>
    <row r="46" spans="1:56" x14ac:dyDescent="0.2">
      <c r="A46" s="101" t="s">
        <v>59</v>
      </c>
      <c r="B46" s="101"/>
      <c r="C46" s="102" t="str">
        <f>VLOOKUP($C$45,A10:BB40,51,FALSE)</f>
        <v/>
      </c>
      <c r="D46" s="102"/>
      <c r="E46" s="10"/>
      <c r="F46" s="10"/>
      <c r="G46" s="10"/>
      <c r="H46" s="10"/>
    </row>
    <row r="47" spans="1:56" x14ac:dyDescent="0.2">
      <c r="A47" s="81" t="s">
        <v>60</v>
      </c>
      <c r="B47" s="60"/>
      <c r="C47" s="102">
        <f>VLOOKUP($C$45,A10:BB40,52,FALSE)</f>
        <v>0</v>
      </c>
      <c r="D47" s="102"/>
      <c r="E47" s="10"/>
      <c r="F47" s="10"/>
      <c r="G47" s="10"/>
      <c r="H47" s="10"/>
    </row>
    <row r="48" spans="1:56" x14ac:dyDescent="0.2">
      <c r="A48" s="101" t="s">
        <v>40</v>
      </c>
      <c r="B48" s="101"/>
      <c r="C48" s="102" t="str">
        <f>VLOOKUP($C$45,A10:BB40,53,FALSE)</f>
        <v/>
      </c>
      <c r="D48" s="102"/>
      <c r="E48" s="10"/>
      <c r="F48" s="10"/>
      <c r="G48" s="10"/>
      <c r="H48" s="10"/>
    </row>
    <row r="49" spans="1:55" x14ac:dyDescent="0.2">
      <c r="A49" s="101" t="s">
        <v>39</v>
      </c>
      <c r="B49" s="101"/>
      <c r="C49" s="102">
        <f>VLOOKUP($C$45,A10:BB40,54,FALSE)</f>
        <v>0</v>
      </c>
      <c r="D49" s="102"/>
      <c r="E49" s="10"/>
      <c r="F49" s="10"/>
      <c r="G49" s="10"/>
      <c r="H49" s="10"/>
    </row>
    <row r="50" spans="1:55" x14ac:dyDescent="0.2">
      <c r="A50" s="101"/>
      <c r="B50" s="101"/>
      <c r="D50" s="10"/>
      <c r="E50" s="10"/>
      <c r="F50" s="10"/>
      <c r="G50" s="10"/>
      <c r="H50" s="10"/>
    </row>
    <row r="51" spans="1:55" x14ac:dyDescent="0.2">
      <c r="A51" s="43" t="s">
        <v>61</v>
      </c>
    </row>
    <row r="52" spans="1:55" x14ac:dyDescent="0.2">
      <c r="A52" s="12"/>
    </row>
    <row r="54" spans="1:55" x14ac:dyDescent="0.2">
      <c r="A54" s="13"/>
      <c r="B54" s="61"/>
    </row>
    <row r="56" spans="1:55" ht="35.2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k4YghoAss7OwlDxAKn4hkebPi6UQl3cimJH0kqhyFLIXj2oP7A7DBBzyus5v5jW0HDWAEcZy056THaxwYWTyOw==" saltValue="NGdj/1zdvdjTAneogB+LNQ==" spinCount="100000" sheet="1" objects="1" scenarios="1"/>
  <protectedRanges>
    <protectedRange sqref="C10:AX40" name="Compilazione"/>
    <protectedRange sqref="C41:AX41" name="Compilazione_1"/>
    <protectedRange sqref="C42:AX42" name="Compilazione_1_1_1"/>
    <protectedRange sqref="C45:D45" name="Compilazione_3_1_1"/>
  </protectedRanges>
  <mergeCells count="73">
    <mergeCell ref="A56:BC56"/>
    <mergeCell ref="A45:B45"/>
    <mergeCell ref="C45:D45"/>
    <mergeCell ref="A46:B46"/>
    <mergeCell ref="C46:D46"/>
    <mergeCell ref="C47:D47"/>
    <mergeCell ref="A48:B48"/>
    <mergeCell ref="C48:D48"/>
    <mergeCell ref="AU9:AV9"/>
    <mergeCell ref="AW9:AX9"/>
    <mergeCell ref="A49:B49"/>
    <mergeCell ref="C49:D49"/>
    <mergeCell ref="A50:B50"/>
    <mergeCell ref="C42:AX42"/>
    <mergeCell ref="AC9:AD9"/>
    <mergeCell ref="AE9:AF9"/>
    <mergeCell ref="AG9:AH9"/>
    <mergeCell ref="AI9:AJ9"/>
    <mergeCell ref="AK9:AL9"/>
    <mergeCell ref="AM9:AN9"/>
    <mergeCell ref="Q9:R9"/>
    <mergeCell ref="S9:T9"/>
    <mergeCell ref="U9:V9"/>
    <mergeCell ref="W9:X9"/>
    <mergeCell ref="Y9:Z9"/>
    <mergeCell ref="AA9:AB9"/>
    <mergeCell ref="AO9:AP9"/>
    <mergeCell ref="AQ9:AR9"/>
    <mergeCell ref="AS9:AT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U8:V8"/>
    <mergeCell ref="W8:X8"/>
    <mergeCell ref="Y8:Z8"/>
    <mergeCell ref="AA8:AB8"/>
    <mergeCell ref="AC8:AD8"/>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AQ5:AX5"/>
    <mergeCell ref="AY5:BC5"/>
    <mergeCell ref="AJ6:AN6"/>
    <mergeCell ref="A5:D5"/>
    <mergeCell ref="E5:Q5"/>
    <mergeCell ref="R5:AA5"/>
    <mergeCell ref="AB5:AN5"/>
  </mergeCells>
  <conditionalFormatting sqref="C10:AX40">
    <cfRule type="containsText" dxfId="207" priority="14" operator="containsText" text="n">
      <formula>NOT(ISERROR(SEARCH("n",C10)))</formula>
    </cfRule>
    <cfRule type="containsText" dxfId="206" priority="15" operator="containsText" text="r">
      <formula>NOT(ISERROR(SEARCH("r",C10)))</formula>
    </cfRule>
    <cfRule type="containsText" dxfId="205" priority="16" operator="containsText" text="w">
      <formula>NOT(ISERROR(SEARCH("w",C10)))</formula>
    </cfRule>
  </conditionalFormatting>
  <conditionalFormatting sqref="C46:D46">
    <cfRule type="cellIs" dxfId="204" priority="13" operator="greaterThan">
      <formula>14</formula>
    </cfRule>
  </conditionalFormatting>
  <conditionalFormatting sqref="C47:D47">
    <cfRule type="cellIs" dxfId="203" priority="12" operator="greaterThan">
      <formula>72</formula>
    </cfRule>
  </conditionalFormatting>
  <conditionalFormatting sqref="C48:D48">
    <cfRule type="cellIs" dxfId="202" priority="11" operator="lessThan">
      <formula>10</formula>
    </cfRule>
  </conditionalFormatting>
  <conditionalFormatting sqref="C49:D49">
    <cfRule type="cellIs" dxfId="201"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200" priority="8" operator="greaterThan">
      <formula>14</formula>
    </cfRule>
  </conditionalFormatting>
  <conditionalFormatting sqref="BA10:BA40">
    <cfRule type="containsBlanks" priority="4" stopIfTrue="1">
      <formula>LEN(TRIM(BA10))=0</formula>
    </cfRule>
    <cfRule type="cellIs" dxfId="199" priority="5" operator="lessThan">
      <formula>10</formula>
    </cfRule>
  </conditionalFormatting>
  <conditionalFormatting sqref="AZ10:AZ40">
    <cfRule type="containsBlanks" priority="2" stopIfTrue="1">
      <formula>LEN(TRIM(AZ10))=0</formula>
    </cfRule>
    <cfRule type="cellIs" dxfId="198" priority="6" operator="greaterThan">
      <formula>72</formula>
    </cfRule>
  </conditionalFormatting>
  <conditionalFormatting sqref="BB10:BB40">
    <cfRule type="containsBlanks" priority="1" stopIfTrue="1">
      <formula>LEN(TRIM(BB10))=0</formula>
    </cfRule>
    <cfRule type="cellIs" dxfId="197" priority="3" operator="lessThan">
      <formula>77</formula>
    </cfRule>
  </conditionalFormatting>
  <dataValidations count="3">
    <dataValidation type="list" allowBlank="1" showDropDown="1" showInputMessage="1" showErrorMessage="1" sqref="C10:AX40" xr:uid="{CDCB838E-D4BB-4490-A1EB-63D7FB6D79D3}">
      <formula1>"w,r,n"</formula1>
    </dataValidation>
    <dataValidation type="list" allowBlank="1" showDropDown="1" showInputMessage="1" showErrorMessage="1" sqref="C41:AX41" xr:uid="{DDFD38C6-4D22-4713-88AB-DD7F2D006BE6}">
      <formula1>"x, "</formula1>
    </dataValidation>
    <dataValidation allowBlank="1" showDropDown="1" showInputMessage="1" showErrorMessage="1" sqref="C42:AX42" xr:uid="{3A534C01-CD04-4187-B3C4-5363D3089E47}"/>
  </dataValidations>
  <pageMargins left="0.25" right="0.25"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69"/>
    </row>
    <row r="2" spans="1:55" x14ac:dyDescent="0.2">
      <c r="B2" s="69"/>
    </row>
    <row r="3" spans="1:55" x14ac:dyDescent="0.2">
      <c r="B3" s="69"/>
    </row>
    <row r="4" spans="1:55" x14ac:dyDescent="0.2">
      <c r="B4" s="69"/>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42</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44562</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64"/>
      <c r="AY10" s="29" t="str">
        <f>IF(COUNTA(C10:AX10)=0,"",(COUNTIF(C10:AX10,"w")/2))</f>
        <v/>
      </c>
      <c r="AZ10" s="38" t="str">
        <f>IF(COUNTA(C10:AX10)=0,"",IF(COUNT(AY10,December_21!AY40,December_21!AY39,December_21!AY38,December_21!AY37,December_21!AY36,December_21!AY35)&lt;7,"",(AY10+December_21!AY40+December_21!AY39+December_21!AY38+December_21!AY37+December_21!AY36+December_21!AY35)))</f>
        <v/>
      </c>
      <c r="BA10" s="38" t="str">
        <f>IF(COUNTA(C10:AX10)=0,"",(COUNTIF(C10:AX10,"r")/2))</f>
        <v/>
      </c>
      <c r="BB10" s="83" t="str">
        <f>IF(COUNTA(C10:AX10)=0,"",IF(COUNT(BA10,December_21!BA40,December_21!BA39,December_21!BA38,December_21!BA37,December_21!BA36,December_21!BA35)&lt;7,"",(BA10+December_21!BA40+December_21!BA39+December_21!BA38+December_21!BA37+December_21!BA36+December_21!BA35)))</f>
        <v/>
      </c>
      <c r="BC10" s="74"/>
    </row>
    <row r="11" spans="1:55" x14ac:dyDescent="0.2">
      <c r="A11" s="4">
        <v>2</v>
      </c>
      <c r="B11" s="54">
        <f>+B10+1</f>
        <v>44563</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66"/>
      <c r="AY11" s="8" t="str">
        <f t="shared" ref="AY11:AY38" si="0">IF(COUNTA(C11:AX11)=0,"",(COUNTIF(C11:AX11,"w")/2))</f>
        <v/>
      </c>
      <c r="AZ11" s="37" t="str">
        <f>IF(COUNTA(C11:AX11)=0,"",IF(COUNT(AY10,AY11,December_21!AY40,December_21!AY39,December_21!AY38,December_21!AY37,December_21!AY36)&lt;7,"",(AY10+AY11+December_21!AY40+December_21!AY39+December_21!AY38+December_21!AY37+December_21!AY36)))</f>
        <v/>
      </c>
      <c r="BA11" s="37" t="str">
        <f t="shared" ref="BA11:BA16" si="1">IF(COUNTA(C11:AX11)=0,"",(COUNTIF(C11:AX11,"r")/2))</f>
        <v/>
      </c>
      <c r="BB11" s="2" t="str">
        <f>IF(COUNTA(C11:AX11)=0,"",IF(COUNT(BA10,BA11,December_21!BA40,December_21!BA39,December_21!BA38,December_21!BA37,December_21!BA36)&lt;7,"",(BA10+BA11+December_21!BA40+December_21!BA39+December_21!BA38+December_21!BA37+December_21!BA36)))</f>
        <v/>
      </c>
      <c r="BC11" s="75"/>
    </row>
    <row r="12" spans="1:55" x14ac:dyDescent="0.2">
      <c r="A12" s="4">
        <v>3</v>
      </c>
      <c r="B12" s="53">
        <f t="shared" ref="B12:B40" si="2">+B11+1</f>
        <v>44564</v>
      </c>
      <c r="C12" s="65"/>
      <c r="D12" s="66"/>
      <c r="E12" s="65"/>
      <c r="F12" s="66"/>
      <c r="G12" s="66"/>
      <c r="H12" s="65"/>
      <c r="I12" s="66"/>
      <c r="J12" s="65"/>
      <c r="K12" s="66"/>
      <c r="L12" s="65"/>
      <c r="M12" s="66"/>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66"/>
      <c r="AY12" s="8" t="str">
        <f t="shared" si="0"/>
        <v/>
      </c>
      <c r="AZ12" s="37" t="str">
        <f>IF(COUNTA(C12:AX12)=0,"",IF(COUNT(AY10,AY11,AY12,December_21!AY40,December_21!AY39,December_21!AY38,December_21!AY37)&lt;7,"",(AY10+AY11+AY12+December_21!AY40+December_21!AY39+December_21!AY38+December_21!AY37)))</f>
        <v/>
      </c>
      <c r="BA12" s="37" t="str">
        <f t="shared" si="1"/>
        <v/>
      </c>
      <c r="BB12" s="2" t="str">
        <f>IF(COUNTA(C12:AX12)=0,"",IF(COUNT(BA10,BA11,BA12,December_21!BA40,December_21!BA39,December_21!BA38,December_21!BA37)&lt;7,"",(BA10+BA11+BA12+December_21!BA40+December_21!BA39+December_21!BA38+December_21!BA37)))</f>
        <v/>
      </c>
      <c r="BC12" s="75"/>
    </row>
    <row r="13" spans="1:55" x14ac:dyDescent="0.2">
      <c r="A13" s="4">
        <v>4</v>
      </c>
      <c r="B13" s="54">
        <f t="shared" si="2"/>
        <v>44565</v>
      </c>
      <c r="C13" s="65"/>
      <c r="D13" s="66"/>
      <c r="E13" s="65"/>
      <c r="F13" s="66"/>
      <c r="G13" s="66"/>
      <c r="H13" s="65"/>
      <c r="I13" s="66"/>
      <c r="J13" s="65"/>
      <c r="K13" s="66"/>
      <c r="L13" s="65"/>
      <c r="M13" s="66"/>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66"/>
      <c r="AY13" s="8" t="str">
        <f t="shared" si="0"/>
        <v/>
      </c>
      <c r="AZ13" s="37" t="str">
        <f>IF(COUNTA(C13:AX13)=0,"",IF(COUNT(AY10,AY11,AY12,AY13,December_21!AY40,December_21!AY39,December_21!AY38)&lt;7,"",(AY10+AY11+AY12+AY13+December_21!AY40+December_21!AY39+December_21!AY38)))</f>
        <v/>
      </c>
      <c r="BA13" s="37" t="str">
        <f t="shared" si="1"/>
        <v/>
      </c>
      <c r="BB13" s="2" t="str">
        <f>IF(COUNTA(C13:AX13)=0,"",IF(COUNT(BA10,BA11,BA12,BA13,December_21!BA40,December_21!BA39,December_21!BA38)&lt;7,"",(BA10+BA11+BA12+BA13+December_21!BA40+December_21!BA39+December_21!BA38)))</f>
        <v/>
      </c>
      <c r="BC13" s="75"/>
    </row>
    <row r="14" spans="1:55" x14ac:dyDescent="0.2">
      <c r="A14" s="4">
        <v>5</v>
      </c>
      <c r="B14" s="53">
        <f t="shared" si="2"/>
        <v>44566</v>
      </c>
      <c r="C14" s="65"/>
      <c r="D14" s="66"/>
      <c r="E14" s="65"/>
      <c r="F14" s="66"/>
      <c r="G14" s="66"/>
      <c r="H14" s="65"/>
      <c r="I14" s="66"/>
      <c r="J14" s="65"/>
      <c r="K14" s="66"/>
      <c r="L14" s="65"/>
      <c r="M14" s="66"/>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66"/>
      <c r="AY14" s="8" t="str">
        <f t="shared" si="0"/>
        <v/>
      </c>
      <c r="AZ14" s="37" t="str">
        <f>IF(COUNTA(C14:AX14)=0,"",IF(COUNT(AY10,AY11,AY12,AY13,AY14,December_21!AY40,December_21!AY39)&lt;7,"",(AY10+AY11+AY12+AY13+AY14+December_21!AY40+December_21!AY39)))</f>
        <v/>
      </c>
      <c r="BA14" s="37" t="str">
        <f t="shared" si="1"/>
        <v/>
      </c>
      <c r="BB14" s="2" t="str">
        <f>IF(COUNTA(C14:AX14)=0,"",IF(COUNT(BA10,BA11,BA12,BA13,BA14,December_21!BA40,December_21!BA39)&lt;7,"",(BA10+BA11+BA12+BA13+BA14+December_21!BA40+December_21!BA39)))</f>
        <v/>
      </c>
      <c r="BC14" s="75"/>
    </row>
    <row r="15" spans="1:55" x14ac:dyDescent="0.2">
      <c r="A15" s="4">
        <v>6</v>
      </c>
      <c r="B15" s="54">
        <f t="shared" si="2"/>
        <v>44567</v>
      </c>
      <c r="C15" s="65"/>
      <c r="D15" s="66"/>
      <c r="E15" s="65"/>
      <c r="F15" s="66"/>
      <c r="G15" s="66"/>
      <c r="H15" s="65"/>
      <c r="I15" s="66"/>
      <c r="J15" s="65"/>
      <c r="K15" s="66"/>
      <c r="L15" s="65"/>
      <c r="M15" s="66"/>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66"/>
      <c r="AY15" s="8" t="str">
        <f t="shared" si="0"/>
        <v/>
      </c>
      <c r="AZ15" s="37" t="str">
        <f>IF(COUNTA(C15:AX15)=0,"",IF(COUNT(AY10,AY11,AY12,AY13,AY14,AY15,December_21!AY40)&lt;7,"",(AY10+AY11+AY12+AY13+AY14+AY15+December_21!AY40)))</f>
        <v/>
      </c>
      <c r="BA15" s="37" t="str">
        <f t="shared" si="1"/>
        <v/>
      </c>
      <c r="BB15" s="2" t="str">
        <f>IF(COUNTA(C15:AX15)=0,"",IF(COUNT(BA10,BA11,BA12,BA13,BA14,BA15,December_21!BA40)&lt;7,"",(BA10+BA11+BA12+BA13+BA14+BA15+December_21!BA40)))</f>
        <v/>
      </c>
      <c r="BC15" s="75"/>
    </row>
    <row r="16" spans="1:55" x14ac:dyDescent="0.2">
      <c r="A16" s="4">
        <v>7</v>
      </c>
      <c r="B16" s="53">
        <f t="shared" si="2"/>
        <v>44568</v>
      </c>
      <c r="C16" s="65"/>
      <c r="D16" s="66"/>
      <c r="E16" s="65"/>
      <c r="F16" s="66"/>
      <c r="G16" s="66"/>
      <c r="H16" s="65"/>
      <c r="I16" s="66"/>
      <c r="J16" s="65"/>
      <c r="K16" s="66"/>
      <c r="L16" s="65"/>
      <c r="M16" s="66"/>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66"/>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44569</v>
      </c>
      <c r="C17" s="65"/>
      <c r="D17" s="66"/>
      <c r="E17" s="65"/>
      <c r="F17" s="66"/>
      <c r="G17" s="66"/>
      <c r="H17" s="65"/>
      <c r="I17" s="66"/>
      <c r="J17" s="65"/>
      <c r="K17" s="66"/>
      <c r="L17" s="65"/>
      <c r="M17" s="66"/>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66"/>
      <c r="AY17" s="8" t="str">
        <f t="shared" si="0"/>
        <v/>
      </c>
      <c r="AZ17" s="37" t="str">
        <f t="shared" ref="AZ17:AZ40" si="3">IF(COUNTA(C17:AX17)=0,"",IF(COUNT(AY17,AY16,AY15,AY14,AY13,AY12,AY11)&lt;7,"",(AY17+AY16+AY15+AY14+AY13+AY12+AY11)))</f>
        <v/>
      </c>
      <c r="BA17" s="37" t="str">
        <f t="shared" ref="BA17:BA40" si="4">IF(COUNTA(C17:AX17)=0,"",(COUNTIF(C17:AX17,"r")/2))</f>
        <v/>
      </c>
      <c r="BB17" s="2" t="str">
        <f t="shared" ref="BB17:BB40" si="5">IF(COUNTA(C17:AX17)=0,"",IF(COUNT(BA17,BA16,BA15,BA14,BA13,BA12,BA11)&lt;7,"",(BA17+BA16+BA15+BA14+BA13+BA12+BA11)))</f>
        <v/>
      </c>
      <c r="BC17" s="75"/>
    </row>
    <row r="18" spans="1:55" x14ac:dyDescent="0.2">
      <c r="A18" s="4">
        <v>9</v>
      </c>
      <c r="B18" s="53">
        <f t="shared" si="2"/>
        <v>44570</v>
      </c>
      <c r="C18" s="65"/>
      <c r="D18" s="66"/>
      <c r="E18" s="65"/>
      <c r="F18" s="66"/>
      <c r="G18" s="66"/>
      <c r="H18" s="65"/>
      <c r="I18" s="66"/>
      <c r="J18" s="65"/>
      <c r="K18" s="66"/>
      <c r="L18" s="65"/>
      <c r="M18" s="66"/>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66"/>
      <c r="AY18" s="8" t="str">
        <f t="shared" si="0"/>
        <v/>
      </c>
      <c r="AZ18" s="37" t="str">
        <f t="shared" si="3"/>
        <v/>
      </c>
      <c r="BA18" s="37" t="str">
        <f t="shared" si="4"/>
        <v/>
      </c>
      <c r="BB18" s="2" t="str">
        <f t="shared" si="5"/>
        <v/>
      </c>
      <c r="BC18" s="75"/>
    </row>
    <row r="19" spans="1:55" x14ac:dyDescent="0.2">
      <c r="A19" s="4">
        <v>10</v>
      </c>
      <c r="B19" s="54">
        <f t="shared" si="2"/>
        <v>44571</v>
      </c>
      <c r="C19" s="65"/>
      <c r="D19" s="66"/>
      <c r="E19" s="65"/>
      <c r="F19" s="66"/>
      <c r="G19" s="66"/>
      <c r="H19" s="65"/>
      <c r="I19" s="66"/>
      <c r="J19" s="65"/>
      <c r="K19" s="66"/>
      <c r="L19" s="65"/>
      <c r="M19" s="66"/>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66"/>
      <c r="AY19" s="8" t="str">
        <f t="shared" si="0"/>
        <v/>
      </c>
      <c r="AZ19" s="37" t="str">
        <f t="shared" si="3"/>
        <v/>
      </c>
      <c r="BA19" s="37" t="str">
        <f t="shared" si="4"/>
        <v/>
      </c>
      <c r="BB19" s="2" t="str">
        <f t="shared" si="5"/>
        <v/>
      </c>
      <c r="BC19" s="75"/>
    </row>
    <row r="20" spans="1:55" x14ac:dyDescent="0.2">
      <c r="A20" s="4">
        <v>11</v>
      </c>
      <c r="B20" s="53">
        <f t="shared" si="2"/>
        <v>44572</v>
      </c>
      <c r="C20" s="65"/>
      <c r="D20" s="66"/>
      <c r="E20" s="65"/>
      <c r="F20" s="66"/>
      <c r="G20" s="66"/>
      <c r="H20" s="65"/>
      <c r="I20" s="66"/>
      <c r="J20" s="65"/>
      <c r="K20" s="66"/>
      <c r="L20" s="65"/>
      <c r="M20" s="66"/>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66"/>
      <c r="AY20" s="8" t="str">
        <f t="shared" si="0"/>
        <v/>
      </c>
      <c r="AZ20" s="37" t="str">
        <f t="shared" si="3"/>
        <v/>
      </c>
      <c r="BA20" s="37" t="str">
        <f t="shared" si="4"/>
        <v/>
      </c>
      <c r="BB20" s="2" t="str">
        <f t="shared" si="5"/>
        <v/>
      </c>
      <c r="BC20" s="75"/>
    </row>
    <row r="21" spans="1:55" x14ac:dyDescent="0.2">
      <c r="A21" s="4">
        <v>12</v>
      </c>
      <c r="B21" s="54">
        <f t="shared" si="2"/>
        <v>44573</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66"/>
      <c r="AY21" s="8" t="str">
        <f t="shared" si="0"/>
        <v/>
      </c>
      <c r="AZ21" s="37" t="str">
        <f t="shared" si="3"/>
        <v/>
      </c>
      <c r="BA21" s="37" t="str">
        <f t="shared" si="4"/>
        <v/>
      </c>
      <c r="BB21" s="2" t="str">
        <f t="shared" si="5"/>
        <v/>
      </c>
      <c r="BC21" s="75"/>
    </row>
    <row r="22" spans="1:55" x14ac:dyDescent="0.2">
      <c r="A22" s="4">
        <v>13</v>
      </c>
      <c r="B22" s="53">
        <f t="shared" si="2"/>
        <v>44574</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66"/>
      <c r="AY22" s="8" t="str">
        <f t="shared" si="0"/>
        <v/>
      </c>
      <c r="AZ22" s="37" t="str">
        <f t="shared" si="3"/>
        <v/>
      </c>
      <c r="BA22" s="37" t="str">
        <f t="shared" si="4"/>
        <v/>
      </c>
      <c r="BB22" s="2" t="str">
        <f t="shared" si="5"/>
        <v/>
      </c>
      <c r="BC22" s="75"/>
    </row>
    <row r="23" spans="1:55" x14ac:dyDescent="0.2">
      <c r="A23" s="4">
        <v>14</v>
      </c>
      <c r="B23" s="54">
        <f t="shared" si="2"/>
        <v>44575</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66"/>
      <c r="AY23" s="8" t="str">
        <f t="shared" si="0"/>
        <v/>
      </c>
      <c r="AZ23" s="37" t="str">
        <f t="shared" si="3"/>
        <v/>
      </c>
      <c r="BA23" s="37" t="str">
        <f t="shared" si="4"/>
        <v/>
      </c>
      <c r="BB23" s="2" t="str">
        <f t="shared" si="5"/>
        <v/>
      </c>
      <c r="BC23" s="75"/>
    </row>
    <row r="24" spans="1:55" x14ac:dyDescent="0.2">
      <c r="A24" s="4">
        <v>15</v>
      </c>
      <c r="B24" s="53">
        <f t="shared" si="2"/>
        <v>44576</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66"/>
      <c r="AY24" s="8" t="str">
        <f t="shared" si="0"/>
        <v/>
      </c>
      <c r="AZ24" s="37" t="str">
        <f t="shared" si="3"/>
        <v/>
      </c>
      <c r="BA24" s="37" t="str">
        <f t="shared" si="4"/>
        <v/>
      </c>
      <c r="BB24" s="2" t="str">
        <f t="shared" si="5"/>
        <v/>
      </c>
      <c r="BC24" s="75"/>
    </row>
    <row r="25" spans="1:55" x14ac:dyDescent="0.2">
      <c r="A25" s="4">
        <v>16</v>
      </c>
      <c r="B25" s="54">
        <f t="shared" si="2"/>
        <v>44577</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66"/>
      <c r="AY25" s="8" t="str">
        <f t="shared" si="0"/>
        <v/>
      </c>
      <c r="AZ25" s="37" t="str">
        <f t="shared" si="3"/>
        <v/>
      </c>
      <c r="BA25" s="37" t="str">
        <f t="shared" si="4"/>
        <v/>
      </c>
      <c r="BB25" s="2" t="str">
        <f t="shared" si="5"/>
        <v/>
      </c>
      <c r="BC25" s="75"/>
    </row>
    <row r="26" spans="1:55" x14ac:dyDescent="0.2">
      <c r="A26" s="4">
        <v>17</v>
      </c>
      <c r="B26" s="53">
        <f t="shared" si="2"/>
        <v>44578</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66"/>
      <c r="AY26" s="8" t="str">
        <f t="shared" si="0"/>
        <v/>
      </c>
      <c r="AZ26" s="37" t="str">
        <f t="shared" si="3"/>
        <v/>
      </c>
      <c r="BA26" s="37" t="str">
        <f t="shared" si="4"/>
        <v/>
      </c>
      <c r="BB26" s="2" t="str">
        <f t="shared" si="5"/>
        <v/>
      </c>
      <c r="BC26" s="75"/>
    </row>
    <row r="27" spans="1:55" x14ac:dyDescent="0.2">
      <c r="A27" s="4">
        <v>18</v>
      </c>
      <c r="B27" s="54">
        <f t="shared" si="2"/>
        <v>44579</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66"/>
      <c r="AY27" s="8" t="str">
        <f t="shared" si="0"/>
        <v/>
      </c>
      <c r="AZ27" s="37" t="str">
        <f t="shared" si="3"/>
        <v/>
      </c>
      <c r="BA27" s="37" t="str">
        <f t="shared" si="4"/>
        <v/>
      </c>
      <c r="BB27" s="2" t="str">
        <f t="shared" si="5"/>
        <v/>
      </c>
      <c r="BC27" s="75"/>
    </row>
    <row r="28" spans="1:55" x14ac:dyDescent="0.2">
      <c r="A28" s="4">
        <v>19</v>
      </c>
      <c r="B28" s="53">
        <f t="shared" si="2"/>
        <v>44580</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66"/>
      <c r="AY28" s="8" t="str">
        <f t="shared" si="0"/>
        <v/>
      </c>
      <c r="AZ28" s="37" t="str">
        <f t="shared" si="3"/>
        <v/>
      </c>
      <c r="BA28" s="37" t="str">
        <f t="shared" si="4"/>
        <v/>
      </c>
      <c r="BB28" s="2" t="str">
        <f t="shared" si="5"/>
        <v/>
      </c>
      <c r="BC28" s="75"/>
    </row>
    <row r="29" spans="1:55" x14ac:dyDescent="0.2">
      <c r="A29" s="4">
        <v>20</v>
      </c>
      <c r="B29" s="54">
        <f t="shared" si="2"/>
        <v>44581</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66"/>
      <c r="AY29" s="8" t="str">
        <f t="shared" si="0"/>
        <v/>
      </c>
      <c r="AZ29" s="37" t="str">
        <f t="shared" si="3"/>
        <v/>
      </c>
      <c r="BA29" s="37" t="str">
        <f t="shared" si="4"/>
        <v/>
      </c>
      <c r="BB29" s="2" t="str">
        <f t="shared" si="5"/>
        <v/>
      </c>
      <c r="BC29" s="75"/>
    </row>
    <row r="30" spans="1:55" x14ac:dyDescent="0.2">
      <c r="A30" s="4">
        <v>21</v>
      </c>
      <c r="B30" s="53">
        <f t="shared" si="2"/>
        <v>44582</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66"/>
      <c r="AY30" s="8" t="str">
        <f t="shared" si="0"/>
        <v/>
      </c>
      <c r="AZ30" s="37" t="str">
        <f t="shared" si="3"/>
        <v/>
      </c>
      <c r="BA30" s="37" t="str">
        <f t="shared" si="4"/>
        <v/>
      </c>
      <c r="BB30" s="2" t="str">
        <f t="shared" si="5"/>
        <v/>
      </c>
      <c r="BC30" s="75"/>
    </row>
    <row r="31" spans="1:55" x14ac:dyDescent="0.2">
      <c r="A31" s="4">
        <v>22</v>
      </c>
      <c r="B31" s="54">
        <f t="shared" si="2"/>
        <v>44583</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66"/>
      <c r="AY31" s="8" t="str">
        <f t="shared" si="0"/>
        <v/>
      </c>
      <c r="AZ31" s="37" t="str">
        <f t="shared" si="3"/>
        <v/>
      </c>
      <c r="BA31" s="37" t="str">
        <f t="shared" si="4"/>
        <v/>
      </c>
      <c r="BB31" s="2" t="str">
        <f t="shared" si="5"/>
        <v/>
      </c>
      <c r="BC31" s="75"/>
    </row>
    <row r="32" spans="1:55" x14ac:dyDescent="0.2">
      <c r="A32" s="4">
        <v>23</v>
      </c>
      <c r="B32" s="53">
        <f t="shared" si="2"/>
        <v>44584</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66"/>
      <c r="AY32" s="8" t="str">
        <f t="shared" si="0"/>
        <v/>
      </c>
      <c r="AZ32" s="37" t="str">
        <f t="shared" si="3"/>
        <v/>
      </c>
      <c r="BA32" s="37" t="str">
        <f t="shared" si="4"/>
        <v/>
      </c>
      <c r="BB32" s="2" t="str">
        <f t="shared" si="5"/>
        <v/>
      </c>
      <c r="BC32" s="75"/>
    </row>
    <row r="33" spans="1:55" x14ac:dyDescent="0.2">
      <c r="A33" s="4">
        <v>24</v>
      </c>
      <c r="B33" s="54">
        <f t="shared" si="2"/>
        <v>44585</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66"/>
      <c r="AY33" s="8" t="str">
        <f t="shared" si="0"/>
        <v/>
      </c>
      <c r="AZ33" s="37" t="str">
        <f t="shared" si="3"/>
        <v/>
      </c>
      <c r="BA33" s="37" t="str">
        <f t="shared" si="4"/>
        <v/>
      </c>
      <c r="BB33" s="2" t="str">
        <f t="shared" si="5"/>
        <v/>
      </c>
      <c r="BC33" s="75"/>
    </row>
    <row r="34" spans="1:55" x14ac:dyDescent="0.2">
      <c r="A34" s="4">
        <v>25</v>
      </c>
      <c r="B34" s="53">
        <f t="shared" si="2"/>
        <v>44586</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66"/>
      <c r="AY34" s="8" t="str">
        <f t="shared" si="0"/>
        <v/>
      </c>
      <c r="AZ34" s="37" t="str">
        <f t="shared" si="3"/>
        <v/>
      </c>
      <c r="BA34" s="37" t="str">
        <f t="shared" si="4"/>
        <v/>
      </c>
      <c r="BB34" s="2" t="str">
        <f t="shared" si="5"/>
        <v/>
      </c>
      <c r="BC34" s="75"/>
    </row>
    <row r="35" spans="1:55" x14ac:dyDescent="0.2">
      <c r="A35" s="4">
        <v>26</v>
      </c>
      <c r="B35" s="54">
        <f t="shared" si="2"/>
        <v>44587</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66"/>
      <c r="AY35" s="8" t="str">
        <f t="shared" si="0"/>
        <v/>
      </c>
      <c r="AZ35" s="37" t="str">
        <f t="shared" si="3"/>
        <v/>
      </c>
      <c r="BA35" s="37" t="str">
        <f t="shared" si="4"/>
        <v/>
      </c>
      <c r="BB35" s="2" t="str">
        <f t="shared" si="5"/>
        <v/>
      </c>
      <c r="BC35" s="75"/>
    </row>
    <row r="36" spans="1:55" x14ac:dyDescent="0.2">
      <c r="A36" s="4">
        <v>27</v>
      </c>
      <c r="B36" s="53">
        <f t="shared" si="2"/>
        <v>44588</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66"/>
      <c r="AY36" s="8" t="str">
        <f t="shared" si="0"/>
        <v/>
      </c>
      <c r="AZ36" s="37" t="str">
        <f t="shared" si="3"/>
        <v/>
      </c>
      <c r="BA36" s="37" t="str">
        <f t="shared" si="4"/>
        <v/>
      </c>
      <c r="BB36" s="2" t="str">
        <f t="shared" si="5"/>
        <v/>
      </c>
      <c r="BC36" s="75"/>
    </row>
    <row r="37" spans="1:55" x14ac:dyDescent="0.2">
      <c r="A37" s="4">
        <v>28</v>
      </c>
      <c r="B37" s="54">
        <f t="shared" si="2"/>
        <v>44589</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66"/>
      <c r="AY37" s="8" t="str">
        <f t="shared" si="0"/>
        <v/>
      </c>
      <c r="AZ37" s="37" t="str">
        <f t="shared" si="3"/>
        <v/>
      </c>
      <c r="BA37" s="37" t="str">
        <f t="shared" si="4"/>
        <v/>
      </c>
      <c r="BB37" s="2" t="str">
        <f t="shared" si="5"/>
        <v/>
      </c>
      <c r="BC37" s="75"/>
    </row>
    <row r="38" spans="1:55" x14ac:dyDescent="0.2">
      <c r="A38" s="4">
        <v>29</v>
      </c>
      <c r="B38" s="53">
        <f t="shared" si="2"/>
        <v>44590</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66"/>
      <c r="AY38" s="8" t="str">
        <f t="shared" si="0"/>
        <v/>
      </c>
      <c r="AZ38" s="37" t="str">
        <f t="shared" si="3"/>
        <v/>
      </c>
      <c r="BA38" s="37" t="str">
        <f t="shared" si="4"/>
        <v/>
      </c>
      <c r="BB38" s="2" t="str">
        <f t="shared" si="5"/>
        <v/>
      </c>
      <c r="BC38" s="75"/>
    </row>
    <row r="39" spans="1:55" x14ac:dyDescent="0.2">
      <c r="A39" s="4">
        <v>30</v>
      </c>
      <c r="B39" s="54">
        <f t="shared" si="2"/>
        <v>44591</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66"/>
      <c r="AY39" s="8" t="str">
        <f t="shared" ref="AY39:AY40" si="6">IF(COUNTA(C39:AX39)=0,"",(COUNTIF(C39:AX39,"w")/2))</f>
        <v/>
      </c>
      <c r="AZ39" s="37" t="str">
        <f t="shared" si="3"/>
        <v/>
      </c>
      <c r="BA39" s="37" t="str">
        <f t="shared" si="4"/>
        <v/>
      </c>
      <c r="BB39" s="2" t="str">
        <f t="shared" si="5"/>
        <v/>
      </c>
      <c r="BC39" s="75"/>
    </row>
    <row r="40" spans="1:55" ht="16" thickBot="1" x14ac:dyDescent="0.25">
      <c r="A40" s="5">
        <v>31</v>
      </c>
      <c r="B40" s="55">
        <f t="shared" si="2"/>
        <v>44592</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68"/>
      <c r="AY40" s="9" t="str">
        <f t="shared" si="6"/>
        <v/>
      </c>
      <c r="AZ40" s="39" t="str">
        <f t="shared" si="3"/>
        <v/>
      </c>
      <c r="BA40" s="39" t="str">
        <f t="shared" si="4"/>
        <v/>
      </c>
      <c r="BB40" s="16" t="str">
        <f t="shared" si="5"/>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4" spans="1:55" x14ac:dyDescent="0.2">
      <c r="E44" s="10"/>
      <c r="F44" s="10"/>
      <c r="G44" s="10"/>
      <c r="H44" s="10"/>
      <c r="BB44" s="1" t="s">
        <v>38</v>
      </c>
      <c r="BC44" s="14">
        <f ca="1">+TODAY()</f>
        <v>44531</v>
      </c>
    </row>
    <row r="45" spans="1:55" x14ac:dyDescent="0.2">
      <c r="A45" s="103" t="s">
        <v>37</v>
      </c>
      <c r="B45" s="103"/>
      <c r="C45" s="104">
        <v>1</v>
      </c>
      <c r="D45" s="104"/>
      <c r="E45" s="10"/>
      <c r="F45" s="10"/>
      <c r="G45" s="10"/>
      <c r="H45" s="10"/>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row>
    <row r="50" spans="1:55" x14ac:dyDescent="0.2">
      <c r="A50" s="12"/>
    </row>
    <row r="51" spans="1:55" x14ac:dyDescent="0.2">
      <c r="A51" s="43" t="s">
        <v>61</v>
      </c>
    </row>
    <row r="52" spans="1:55" x14ac:dyDescent="0.2">
      <c r="A52" s="43"/>
      <c r="B52" s="69"/>
    </row>
    <row r="53" spans="1:55" x14ac:dyDescent="0.2">
      <c r="A53" s="43"/>
      <c r="B53" s="69"/>
    </row>
    <row r="54" spans="1:55" x14ac:dyDescent="0.2">
      <c r="A54" s="43"/>
      <c r="B54" s="69"/>
    </row>
    <row r="55" spans="1:55" x14ac:dyDescent="0.2">
      <c r="A55" s="13"/>
      <c r="B55" s="61"/>
    </row>
    <row r="56" spans="1:55" ht="30.7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iCSOjQQpEcde7G8VhMuFdQugj2Jctpft63GgkC2u58TfaR0eh1uPzgRXQCIOqdvKy6A8ng7i0f6vg+JNh9CeZQ==" saltValue="jbpBbFPZnHofBmIYBJQXvA==" spinCount="100000" sheet="1" objects="1" scenarios="1"/>
  <protectedRanges>
    <protectedRange sqref="C41:AX41" name="Compilazione"/>
    <protectedRange sqref="C42:AX42" name="Compilazione_1_1"/>
    <protectedRange sqref="C45:D45" name="Compilazione_3_1_1"/>
    <protectedRange sqref="C10:AX11 C21:AX40 C12:F20 N12:AX20" name="Compilazione_2_1_1"/>
    <protectedRange sqref="G14:M14" name="Compilazione_1"/>
    <protectedRange sqref="G15:M15" name="Compilazione_2"/>
    <protectedRange sqref="G16:M20" name="Compilazione_3"/>
    <protectedRange sqref="G13:M13" name="Compilazione_4"/>
    <protectedRange sqref="G12:M12" name="Compilazione_5"/>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AY10:AY40">
    <cfRule type="containsBlanks" priority="94" stopIfTrue="1">
      <formula>LEN(TRIM(AY10))=0</formula>
    </cfRule>
    <cfRule type="cellIs" dxfId="196" priority="95" operator="greaterThan">
      <formula>14</formula>
    </cfRule>
  </conditionalFormatting>
  <conditionalFormatting sqref="C46:D46">
    <cfRule type="cellIs" dxfId="195" priority="87" operator="greaterThan">
      <formula>14</formula>
    </cfRule>
  </conditionalFormatting>
  <conditionalFormatting sqref="C47:D47">
    <cfRule type="cellIs" dxfId="194" priority="86" operator="greaterThan">
      <formula>72</formula>
    </cfRule>
  </conditionalFormatting>
  <conditionalFormatting sqref="C48:D48">
    <cfRule type="cellIs" dxfId="193" priority="85" operator="lessThan">
      <formula>10</formula>
    </cfRule>
  </conditionalFormatting>
  <conditionalFormatting sqref="C49:D49">
    <cfRule type="cellIs" dxfId="192" priority="84" operator="lessThan">
      <formula>77</formula>
    </cfRule>
  </conditionalFormatting>
  <conditionalFormatting sqref="C46:D49">
    <cfRule type="containsBlanks" priority="83" stopIfTrue="1">
      <formula>LEN(TRIM(C46))=0</formula>
    </cfRule>
  </conditionalFormatting>
  <conditionalFormatting sqref="C10:AX11 C37:AX40">
    <cfRule type="containsText" dxfId="191" priority="74" operator="containsText" text="n">
      <formula>NOT(ISERROR(SEARCH("n",C10)))</formula>
    </cfRule>
    <cfRule type="containsText" dxfId="190" priority="75" operator="containsText" text="r">
      <formula>NOT(ISERROR(SEARCH("r",C10)))</formula>
    </cfRule>
    <cfRule type="containsText" dxfId="189" priority="76" operator="containsText" text="w">
      <formula>NOT(ISERROR(SEARCH("w",C10)))</formula>
    </cfRule>
  </conditionalFormatting>
  <conditionalFormatting sqref="AZ16:AZ40">
    <cfRule type="containsBlanks" priority="72" stopIfTrue="1">
      <formula>LEN(TRIM(AZ16))=0</formula>
    </cfRule>
    <cfRule type="cellIs" dxfId="188" priority="73" operator="greaterThan">
      <formula>72</formula>
    </cfRule>
  </conditionalFormatting>
  <conditionalFormatting sqref="C21:AX36 C12:F16 N12:AX16">
    <cfRule type="containsText" dxfId="187" priority="30" operator="containsText" text="n">
      <formula>NOT(ISERROR(SEARCH("n",C12)))</formula>
    </cfRule>
    <cfRule type="containsText" dxfId="186" priority="31" operator="containsText" text="r">
      <formula>NOT(ISERROR(SEARCH("r",C12)))</formula>
    </cfRule>
    <cfRule type="containsText" dxfId="185" priority="32" operator="containsText" text="w">
      <formula>NOT(ISERROR(SEARCH("w",C12)))</formula>
    </cfRule>
  </conditionalFormatting>
  <conditionalFormatting sqref="BA10:BA40">
    <cfRule type="containsBlanks" priority="28" stopIfTrue="1">
      <formula>LEN(TRIM(BA10))=0</formula>
    </cfRule>
    <cfRule type="cellIs" dxfId="184" priority="29" operator="lessThan">
      <formula>10</formula>
    </cfRule>
  </conditionalFormatting>
  <conditionalFormatting sqref="BB16:BB40">
    <cfRule type="containsBlanks" priority="26" stopIfTrue="1">
      <formula>LEN(TRIM(BB16))=0</formula>
    </cfRule>
    <cfRule type="cellIs" dxfId="183" priority="27" operator="lessThan">
      <formula>77</formula>
    </cfRule>
  </conditionalFormatting>
  <conditionalFormatting sqref="AZ10:AZ15">
    <cfRule type="containsBlanks" priority="24" stopIfTrue="1">
      <formula>LEN(TRIM(AZ10))=0</formula>
    </cfRule>
    <cfRule type="cellIs" dxfId="182" priority="25" operator="greaterThan">
      <formula>72</formula>
    </cfRule>
  </conditionalFormatting>
  <conditionalFormatting sqref="BB10:BB15">
    <cfRule type="containsBlanks" priority="22" stopIfTrue="1">
      <formula>LEN(TRIM(BB10))=0</formula>
    </cfRule>
    <cfRule type="cellIs" dxfId="181" priority="23" operator="lessThan">
      <formula>77</formula>
    </cfRule>
  </conditionalFormatting>
  <conditionalFormatting sqref="G14:M14">
    <cfRule type="containsText" dxfId="180" priority="19" operator="containsText" text="n">
      <formula>NOT(ISERROR(SEARCH("n",G14)))</formula>
    </cfRule>
    <cfRule type="containsText" dxfId="179" priority="20" operator="containsText" text="r">
      <formula>NOT(ISERROR(SEARCH("r",G14)))</formula>
    </cfRule>
    <cfRule type="containsText" dxfId="178" priority="21" operator="containsText" text="w">
      <formula>NOT(ISERROR(SEARCH("w",G14)))</formula>
    </cfRule>
  </conditionalFormatting>
  <conditionalFormatting sqref="G15:M15">
    <cfRule type="containsText" dxfId="177" priority="16" operator="containsText" text="n">
      <formula>NOT(ISERROR(SEARCH("n",G15)))</formula>
    </cfRule>
    <cfRule type="containsText" dxfId="176" priority="17" operator="containsText" text="r">
      <formula>NOT(ISERROR(SEARCH("r",G15)))</formula>
    </cfRule>
    <cfRule type="containsText" dxfId="175" priority="18" operator="containsText" text="w">
      <formula>NOT(ISERROR(SEARCH("w",G15)))</formula>
    </cfRule>
  </conditionalFormatting>
  <conditionalFormatting sqref="G16:M16">
    <cfRule type="containsText" dxfId="174" priority="13" operator="containsText" text="n">
      <formula>NOT(ISERROR(SEARCH("n",G16)))</formula>
    </cfRule>
    <cfRule type="containsText" dxfId="173" priority="14" operator="containsText" text="r">
      <formula>NOT(ISERROR(SEARCH("r",G16)))</formula>
    </cfRule>
    <cfRule type="containsText" dxfId="172" priority="15" operator="containsText" text="w">
      <formula>NOT(ISERROR(SEARCH("w",G16)))</formula>
    </cfRule>
  </conditionalFormatting>
  <conditionalFormatting sqref="G13:M13">
    <cfRule type="containsText" dxfId="171" priority="10" operator="containsText" text="n">
      <formula>NOT(ISERROR(SEARCH("n",G13)))</formula>
    </cfRule>
    <cfRule type="containsText" dxfId="170" priority="11" operator="containsText" text="r">
      <formula>NOT(ISERROR(SEARCH("r",G13)))</formula>
    </cfRule>
    <cfRule type="containsText" dxfId="169" priority="12" operator="containsText" text="w">
      <formula>NOT(ISERROR(SEARCH("w",G13)))</formula>
    </cfRule>
  </conditionalFormatting>
  <conditionalFormatting sqref="G12:M12">
    <cfRule type="containsText" dxfId="168" priority="7" operator="containsText" text="n">
      <formula>NOT(ISERROR(SEARCH("n",G12)))</formula>
    </cfRule>
    <cfRule type="containsText" dxfId="167" priority="8" operator="containsText" text="r">
      <formula>NOT(ISERROR(SEARCH("r",G12)))</formula>
    </cfRule>
    <cfRule type="containsText" dxfId="166" priority="9" operator="containsText" text="w">
      <formula>NOT(ISERROR(SEARCH("w",G12)))</formula>
    </cfRule>
  </conditionalFormatting>
  <conditionalFormatting sqref="C17:F20 N17:AX20">
    <cfRule type="containsText" dxfId="165" priority="4" operator="containsText" text="n">
      <formula>NOT(ISERROR(SEARCH("n",C17)))</formula>
    </cfRule>
    <cfRule type="containsText" dxfId="164" priority="5" operator="containsText" text="r">
      <formula>NOT(ISERROR(SEARCH("r",C17)))</formula>
    </cfRule>
    <cfRule type="containsText" dxfId="163" priority="6" operator="containsText" text="w">
      <formula>NOT(ISERROR(SEARCH("w",C17)))</formula>
    </cfRule>
  </conditionalFormatting>
  <conditionalFormatting sqref="G17:M20">
    <cfRule type="containsText" dxfId="162" priority="1" operator="containsText" text="n">
      <formula>NOT(ISERROR(SEARCH("n",G17)))</formula>
    </cfRule>
    <cfRule type="containsText" dxfId="161" priority="2" operator="containsText" text="r">
      <formula>NOT(ISERROR(SEARCH("r",G17)))</formula>
    </cfRule>
    <cfRule type="containsText" dxfId="160" priority="3" operator="containsText" text="w">
      <formula>NOT(ISERROR(SEARCH("w",G17)))</formula>
    </cfRule>
  </conditionalFormatting>
  <dataValidations count="3">
    <dataValidation type="list" allowBlank="1" showDropDown="1" showInputMessage="1" showErrorMessage="1" sqref="C41:AX41" xr:uid="{00000000-0002-0000-0200-000000000000}">
      <formula1>"x, "</formula1>
    </dataValidation>
    <dataValidation allowBlank="1" showDropDown="1" showInputMessage="1" showErrorMessage="1" sqref="C42:AX42" xr:uid="{00000000-0002-0000-0200-000001000000}"/>
    <dataValidation type="list" allowBlank="1" showDropDown="1" showInputMessage="1" showErrorMessage="1" sqref="C10:AX40" xr:uid="{3054105D-2A89-41F7-AEA7-F7C2ADBE3BDD}">
      <formula1>"w,r,n"</formula1>
    </dataValidation>
  </dataValidations>
  <pageMargins left="0.25" right="0.25"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3.1640625" style="52" bestFit="1"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43</v>
      </c>
      <c r="AK6" s="91"/>
      <c r="AL6" s="91"/>
      <c r="AM6" s="91"/>
      <c r="AN6" s="91"/>
      <c r="AO6" s="20"/>
      <c r="AP6" s="20"/>
      <c r="AQ6" s="89" t="s">
        <v>36</v>
      </c>
      <c r="AR6" s="89"/>
      <c r="AS6" s="89"/>
      <c r="AT6" s="89"/>
      <c r="AU6" s="89"/>
      <c r="AV6" s="89"/>
      <c r="AW6" s="89"/>
      <c r="AX6" s="89"/>
      <c r="AY6" s="21" t="str">
        <f>+'_Seafarers Data'!B6</f>
        <v>yes</v>
      </c>
      <c r="AZ6" s="21"/>
      <c r="BA6" s="22"/>
      <c r="BB6" s="22"/>
      <c r="BC6" s="22"/>
    </row>
    <row r="7" spans="1:55" x14ac:dyDescent="0.2">
      <c r="AE7" s="11"/>
      <c r="AF7" s="11"/>
      <c r="AG7" s="11"/>
      <c r="AH7" s="11"/>
      <c r="AI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27">
        <v>1</v>
      </c>
      <c r="B10" s="62">
        <v>44593</v>
      </c>
      <c r="C10" s="65"/>
      <c r="D10" s="66"/>
      <c r="E10" s="65"/>
      <c r="F10" s="66"/>
      <c r="G10" s="65"/>
      <c r="H10" s="66"/>
      <c r="I10" s="65"/>
      <c r="J10" s="66"/>
      <c r="K10" s="65"/>
      <c r="L10" s="66"/>
      <c r="M10" s="65"/>
      <c r="N10" s="66"/>
      <c r="O10" s="65"/>
      <c r="P10" s="66"/>
      <c r="Q10" s="65"/>
      <c r="R10" s="66"/>
      <c r="S10" s="65"/>
      <c r="T10" s="66"/>
      <c r="U10" s="65"/>
      <c r="V10" s="66"/>
      <c r="W10" s="65"/>
      <c r="X10" s="66"/>
      <c r="Y10" s="65"/>
      <c r="Z10" s="66"/>
      <c r="AA10" s="65"/>
      <c r="AB10" s="66"/>
      <c r="AC10" s="65"/>
      <c r="AD10" s="66"/>
      <c r="AE10" s="65"/>
      <c r="AF10" s="66"/>
      <c r="AG10" s="65"/>
      <c r="AH10" s="66"/>
      <c r="AI10" s="65"/>
      <c r="AJ10" s="66"/>
      <c r="AK10" s="65"/>
      <c r="AL10" s="66"/>
      <c r="AM10" s="65"/>
      <c r="AN10" s="66"/>
      <c r="AO10" s="65"/>
      <c r="AP10" s="66"/>
      <c r="AQ10" s="65"/>
      <c r="AR10" s="66"/>
      <c r="AS10" s="65"/>
      <c r="AT10" s="66"/>
      <c r="AU10" s="65"/>
      <c r="AV10" s="66"/>
      <c r="AW10" s="65"/>
      <c r="AX10" s="66"/>
      <c r="AY10" s="29" t="str">
        <f>IF(COUNTA(C10:AX10)=0,"",(COUNTIF(C10:AX10,"w")/2))</f>
        <v/>
      </c>
      <c r="AZ10" s="38" t="str">
        <f>IF(COUNTA(C10:AX10)=0,"",IF(COUNT(AY10,January!AY40,,January!AY39,January!AY38,January!AY37,January!AY36,January!AY35)&lt;7,"",(AY10+January!AY40+January!AY39+January!AY38+January!AY37+January!AY36+January!AY35)))</f>
        <v/>
      </c>
      <c r="BA10" s="38" t="str">
        <f>IF(COUNTA(C10:AX10)=0,"",(COUNTIF(C10:AX10,"r")/2))</f>
        <v/>
      </c>
      <c r="BB10" s="83" t="str">
        <f>IF(COUNTA(C10:AX10)=0,"",IF(COUNT(BA10,January!BA40,,January!BA39,January!BA38,January!BA37,January!BA36,January!BA35)&lt;7,"",(BA10+January!BA40+January!BA39+January!BA38+January!BA37+January!BA36+January!BA35)))</f>
        <v/>
      </c>
      <c r="BC10" s="77"/>
    </row>
    <row r="11" spans="1:55" x14ac:dyDescent="0.2">
      <c r="A11" s="4">
        <v>2</v>
      </c>
      <c r="B11" s="54">
        <f>+B10+1</f>
        <v>44594</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66"/>
      <c r="AY11" s="8" t="str">
        <f t="shared" ref="AY11:AY37" si="0">IF(COUNTA(C11:AX11)=0,"",(COUNTIF(C11:AX11,"w")/2))</f>
        <v/>
      </c>
      <c r="AZ11" s="37" t="str">
        <f>IF(COUNTA(C11:AX11)=0,"",IF(COUNT(AY10,AY11,January!AY40,January!AY39,January!AY38,January!AY37,January!AY36)&lt;7,"",(AY10+AY11+January!AY40+January!AY39+January!AY38+January!AY37+January!AY36)))</f>
        <v/>
      </c>
      <c r="BA11" s="37" t="str">
        <f t="shared" ref="BA11:BA37" si="1">IF(COUNTA(C11:AX11)=0,"",(COUNTIF(C11:AX11,"r")/2))</f>
        <v/>
      </c>
      <c r="BB11" s="2" t="str">
        <f>IF(COUNTA(C11:AX11)=0,"",IF(COUNT(BA10,BA11,January!BA40,January!BA39,January!BA38,January!BA37,January!BA36)&lt;7,"",(BA10+BA11+January!BA40+January!BA39+January!BA38+January!BA37+January!BA36)))</f>
        <v/>
      </c>
      <c r="BC11" s="75"/>
    </row>
    <row r="12" spans="1:55" x14ac:dyDescent="0.2">
      <c r="A12" s="4">
        <v>3</v>
      </c>
      <c r="B12" s="54">
        <f t="shared" ref="B12:B37" si="2">+B11+1</f>
        <v>44595</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66"/>
      <c r="AY12" s="8" t="str">
        <f t="shared" si="0"/>
        <v/>
      </c>
      <c r="AZ12" s="37" t="str">
        <f>IF(COUNTA(C12:AX12)=0,"",IF(COUNT(AY10,AY11,AY12,January!AY40,January!AY39,January!AY38,January!AY37)&lt;7,"",(AY10+AY11+AY12+January!AY40+January!AY39+January!AY38+January!AY37)))</f>
        <v/>
      </c>
      <c r="BA12" s="37" t="str">
        <f t="shared" si="1"/>
        <v/>
      </c>
      <c r="BB12" s="2" t="str">
        <f>IF(COUNTA(C12:AX12)=0,"",IF(COUNT(BA10,BA11,BA12,January!BA40,January!BA39,January!BA38,January!BA37)&lt;7,"",(BA10+BA11+BA12+January!BA40+January!BA39+January!BA38+January!BA37)))</f>
        <v/>
      </c>
      <c r="BC12" s="75"/>
    </row>
    <row r="13" spans="1:55" x14ac:dyDescent="0.2">
      <c r="A13" s="4">
        <v>4</v>
      </c>
      <c r="B13" s="54">
        <f t="shared" si="2"/>
        <v>44596</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66"/>
      <c r="AY13" s="8" t="str">
        <f t="shared" si="0"/>
        <v/>
      </c>
      <c r="AZ13" s="37" t="str">
        <f>IF(COUNTA(C13:AX13)=0,"",IF(COUNT(AY10,AY11,AY12,AY13,January!AY40,January!AY39,January!AY38)&lt;7,"",(AY10+AY11+AY12+AY13+January!AY40+January!AY39+January!AY38)))</f>
        <v/>
      </c>
      <c r="BA13" s="37" t="str">
        <f t="shared" si="1"/>
        <v/>
      </c>
      <c r="BB13" s="2" t="str">
        <f>IF(COUNTA(C13:AX13)=0,"",IF(COUNT(BA10,BA11,BA12,BA13,January!BA40,January!BA39,January!BA38)&lt;7,"",(BA10+BA11+BA12+BA13+January!BA40+January!BA39+January!BA38)))</f>
        <v/>
      </c>
      <c r="BC13" s="75"/>
    </row>
    <row r="14" spans="1:55" x14ac:dyDescent="0.2">
      <c r="A14" s="4">
        <v>5</v>
      </c>
      <c r="B14" s="54">
        <f t="shared" si="2"/>
        <v>44597</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66"/>
      <c r="AY14" s="8" t="str">
        <f t="shared" si="0"/>
        <v/>
      </c>
      <c r="AZ14" s="37" t="str">
        <f>IF(COUNTA(C14:AX14)=0,"",IF(COUNT(AY10,AY11,AY12,AY13,AY14,January!AY40,January!AY39)&lt;7,"",(AY10+AY11+AY12+AY13+AY14+January!AY40+January!AY39)))</f>
        <v/>
      </c>
      <c r="BA14" s="37" t="str">
        <f t="shared" si="1"/>
        <v/>
      </c>
      <c r="BB14" s="2" t="str">
        <f>IF(COUNTA(C14:AX14)=0,"",IF(COUNT(BA10,BA11,BA12,BA13,BA14,January!BA40,January!BA39)&lt;7,"",(BA10+BA11+BA12+BA13+BA14+January!BA40+January!BA39)))</f>
        <v/>
      </c>
      <c r="BC14" s="75"/>
    </row>
    <row r="15" spans="1:55" x14ac:dyDescent="0.2">
      <c r="A15" s="4">
        <v>6</v>
      </c>
      <c r="B15" s="54">
        <f t="shared" si="2"/>
        <v>44598</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66"/>
      <c r="AY15" s="8" t="str">
        <f t="shared" si="0"/>
        <v/>
      </c>
      <c r="AZ15" s="37" t="str">
        <f>IF(COUNTA(C15:AX15)=0,"",IF(COUNT(AY10,AY11,AY12,AY13,AY14,AY15,January!AY40)&lt;7,"",(AY10+AY11+AY12+AY13+AY14+AY15+January!AY40)))</f>
        <v/>
      </c>
      <c r="BA15" s="37" t="str">
        <f t="shared" si="1"/>
        <v/>
      </c>
      <c r="BB15" s="2" t="str">
        <f>IF(COUNTA(C15:AX15)=0,"",IF(COUNT(BA10,BA11,BA12,BA13,BA14,BA15,January!BA40)&lt;7,"",(BA10+BA11+BA12+BA13+BA14+BA15+January!BA40)))</f>
        <v/>
      </c>
      <c r="BC15" s="75"/>
    </row>
    <row r="16" spans="1:55" x14ac:dyDescent="0.2">
      <c r="A16" s="4">
        <v>7</v>
      </c>
      <c r="B16" s="54">
        <f t="shared" si="2"/>
        <v>44599</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66"/>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44600</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66"/>
      <c r="AY17" s="8" t="str">
        <f t="shared" si="0"/>
        <v/>
      </c>
      <c r="AZ17" s="37" t="str">
        <f t="shared" ref="AZ17:AZ37" si="3">IF(COUNTA(C17:AX17)=0,"",IF(COUNT(AY17,AY16,AY15,AY14,AY13,AY12,AY11)&lt;7,"",(AY17+AY16+AY15+AY14+AY13+AY12+AY11)))</f>
        <v/>
      </c>
      <c r="BA17" s="37" t="str">
        <f t="shared" si="1"/>
        <v/>
      </c>
      <c r="BB17" s="2" t="str">
        <f>IF(COUNTA(C17:AX17)=0,"",IF(COUNT(BA17,BA16,BA15,BA14,BA13,BA12,BA11)&lt;7,"",(BA17+BA16+BA15+BA14+BA13+BA12+BA11)))</f>
        <v/>
      </c>
      <c r="BC17" s="75"/>
    </row>
    <row r="18" spans="1:55" x14ac:dyDescent="0.2">
      <c r="A18" s="4">
        <v>9</v>
      </c>
      <c r="B18" s="54">
        <f t="shared" si="2"/>
        <v>44601</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66"/>
      <c r="AY18" s="8" t="str">
        <f t="shared" si="0"/>
        <v/>
      </c>
      <c r="AZ18" s="37" t="str">
        <f t="shared" si="3"/>
        <v/>
      </c>
      <c r="BA18" s="37" t="str">
        <f t="shared" si="1"/>
        <v/>
      </c>
      <c r="BB18" s="2" t="str">
        <f t="shared" ref="BB18:BB37" si="4">IF(COUNTA(C18:AX18)=0,"",IF(COUNT(BA18,BA17,BA16,BA15,BA14,BA13,BA12)&lt;7,"",(BA18+BA17+BA16+BA15+BA14+BA13+BA12)))</f>
        <v/>
      </c>
      <c r="BC18" s="75"/>
    </row>
    <row r="19" spans="1:55" x14ac:dyDescent="0.2">
      <c r="A19" s="4">
        <v>10</v>
      </c>
      <c r="B19" s="54">
        <f t="shared" si="2"/>
        <v>44602</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66"/>
      <c r="AY19" s="8" t="str">
        <f t="shared" si="0"/>
        <v/>
      </c>
      <c r="AZ19" s="37" t="str">
        <f t="shared" si="3"/>
        <v/>
      </c>
      <c r="BA19" s="37" t="str">
        <f t="shared" si="1"/>
        <v/>
      </c>
      <c r="BB19" s="2" t="str">
        <f t="shared" si="4"/>
        <v/>
      </c>
      <c r="BC19" s="75"/>
    </row>
    <row r="20" spans="1:55" x14ac:dyDescent="0.2">
      <c r="A20" s="4">
        <v>11</v>
      </c>
      <c r="B20" s="54">
        <f t="shared" si="2"/>
        <v>44603</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66"/>
      <c r="AY20" s="8" t="str">
        <f t="shared" si="0"/>
        <v/>
      </c>
      <c r="AZ20" s="37" t="str">
        <f t="shared" si="3"/>
        <v/>
      </c>
      <c r="BA20" s="37" t="str">
        <f t="shared" si="1"/>
        <v/>
      </c>
      <c r="BB20" s="2" t="str">
        <f t="shared" si="4"/>
        <v/>
      </c>
      <c r="BC20" s="75"/>
    </row>
    <row r="21" spans="1:55" x14ac:dyDescent="0.2">
      <c r="A21" s="4">
        <v>12</v>
      </c>
      <c r="B21" s="54">
        <f t="shared" si="2"/>
        <v>44604</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66"/>
      <c r="AY21" s="8" t="str">
        <f t="shared" si="0"/>
        <v/>
      </c>
      <c r="AZ21" s="37" t="str">
        <f t="shared" si="3"/>
        <v/>
      </c>
      <c r="BA21" s="37" t="str">
        <f t="shared" si="1"/>
        <v/>
      </c>
      <c r="BB21" s="2" t="str">
        <f t="shared" si="4"/>
        <v/>
      </c>
      <c r="BC21" s="75"/>
    </row>
    <row r="22" spans="1:55" x14ac:dyDescent="0.2">
      <c r="A22" s="4">
        <v>13</v>
      </c>
      <c r="B22" s="54">
        <f t="shared" si="2"/>
        <v>44605</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66"/>
      <c r="AY22" s="8" t="str">
        <f t="shared" si="0"/>
        <v/>
      </c>
      <c r="AZ22" s="37" t="str">
        <f t="shared" si="3"/>
        <v/>
      </c>
      <c r="BA22" s="37" t="str">
        <f t="shared" si="1"/>
        <v/>
      </c>
      <c r="BB22" s="2" t="str">
        <f t="shared" si="4"/>
        <v/>
      </c>
      <c r="BC22" s="75"/>
    </row>
    <row r="23" spans="1:55" x14ac:dyDescent="0.2">
      <c r="A23" s="4">
        <v>14</v>
      </c>
      <c r="B23" s="54">
        <f t="shared" si="2"/>
        <v>44606</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66"/>
      <c r="AY23" s="8" t="str">
        <f t="shared" si="0"/>
        <v/>
      </c>
      <c r="AZ23" s="37" t="str">
        <f t="shared" si="3"/>
        <v/>
      </c>
      <c r="BA23" s="37" t="str">
        <f t="shared" si="1"/>
        <v/>
      </c>
      <c r="BB23" s="2" t="str">
        <f t="shared" si="4"/>
        <v/>
      </c>
      <c r="BC23" s="75"/>
    </row>
    <row r="24" spans="1:55" x14ac:dyDescent="0.2">
      <c r="A24" s="4">
        <v>15</v>
      </c>
      <c r="B24" s="54">
        <f t="shared" si="2"/>
        <v>44607</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66"/>
      <c r="AY24" s="8" t="str">
        <f t="shared" si="0"/>
        <v/>
      </c>
      <c r="AZ24" s="37" t="str">
        <f t="shared" si="3"/>
        <v/>
      </c>
      <c r="BA24" s="37" t="str">
        <f t="shared" si="1"/>
        <v/>
      </c>
      <c r="BB24" s="2" t="str">
        <f t="shared" si="4"/>
        <v/>
      </c>
      <c r="BC24" s="75"/>
    </row>
    <row r="25" spans="1:55" x14ac:dyDescent="0.2">
      <c r="A25" s="4">
        <v>16</v>
      </c>
      <c r="B25" s="54">
        <f t="shared" si="2"/>
        <v>44608</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66"/>
      <c r="AY25" s="8" t="str">
        <f t="shared" si="0"/>
        <v/>
      </c>
      <c r="AZ25" s="37" t="str">
        <f t="shared" si="3"/>
        <v/>
      </c>
      <c r="BA25" s="37" t="str">
        <f t="shared" si="1"/>
        <v/>
      </c>
      <c r="BB25" s="2" t="str">
        <f t="shared" si="4"/>
        <v/>
      </c>
      <c r="BC25" s="75"/>
    </row>
    <row r="26" spans="1:55" x14ac:dyDescent="0.2">
      <c r="A26" s="4">
        <v>17</v>
      </c>
      <c r="B26" s="54">
        <f t="shared" si="2"/>
        <v>44609</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66"/>
      <c r="AY26" s="8" t="str">
        <f t="shared" si="0"/>
        <v/>
      </c>
      <c r="AZ26" s="37" t="str">
        <f t="shared" si="3"/>
        <v/>
      </c>
      <c r="BA26" s="37" t="str">
        <f t="shared" si="1"/>
        <v/>
      </c>
      <c r="BB26" s="2" t="str">
        <f t="shared" si="4"/>
        <v/>
      </c>
      <c r="BC26" s="75"/>
    </row>
    <row r="27" spans="1:55" x14ac:dyDescent="0.2">
      <c r="A27" s="4">
        <v>18</v>
      </c>
      <c r="B27" s="54">
        <f t="shared" si="2"/>
        <v>44610</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66"/>
      <c r="AY27" s="8" t="str">
        <f t="shared" si="0"/>
        <v/>
      </c>
      <c r="AZ27" s="37" t="str">
        <f t="shared" si="3"/>
        <v/>
      </c>
      <c r="BA27" s="37" t="str">
        <f t="shared" si="1"/>
        <v/>
      </c>
      <c r="BB27" s="2" t="str">
        <f t="shared" si="4"/>
        <v/>
      </c>
      <c r="BC27" s="75"/>
    </row>
    <row r="28" spans="1:55" x14ac:dyDescent="0.2">
      <c r="A28" s="4">
        <v>19</v>
      </c>
      <c r="B28" s="54">
        <f t="shared" si="2"/>
        <v>44611</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66"/>
      <c r="AY28" s="8" t="str">
        <f t="shared" si="0"/>
        <v/>
      </c>
      <c r="AZ28" s="37" t="str">
        <f t="shared" si="3"/>
        <v/>
      </c>
      <c r="BA28" s="37" t="str">
        <f t="shared" si="1"/>
        <v/>
      </c>
      <c r="BB28" s="2" t="str">
        <f t="shared" si="4"/>
        <v/>
      </c>
      <c r="BC28" s="75"/>
    </row>
    <row r="29" spans="1:55" x14ac:dyDescent="0.2">
      <c r="A29" s="4">
        <v>20</v>
      </c>
      <c r="B29" s="54">
        <f t="shared" si="2"/>
        <v>44612</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66"/>
      <c r="AY29" s="8" t="str">
        <f t="shared" si="0"/>
        <v/>
      </c>
      <c r="AZ29" s="37" t="str">
        <f t="shared" si="3"/>
        <v/>
      </c>
      <c r="BA29" s="37" t="str">
        <f t="shared" si="1"/>
        <v/>
      </c>
      <c r="BB29" s="2" t="str">
        <f t="shared" si="4"/>
        <v/>
      </c>
      <c r="BC29" s="75"/>
    </row>
    <row r="30" spans="1:55" x14ac:dyDescent="0.2">
      <c r="A30" s="4">
        <v>21</v>
      </c>
      <c r="B30" s="54">
        <f t="shared" si="2"/>
        <v>44613</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66"/>
      <c r="AY30" s="8" t="str">
        <f t="shared" si="0"/>
        <v/>
      </c>
      <c r="AZ30" s="37" t="str">
        <f t="shared" si="3"/>
        <v/>
      </c>
      <c r="BA30" s="37" t="str">
        <f t="shared" si="1"/>
        <v/>
      </c>
      <c r="BB30" s="2" t="str">
        <f t="shared" si="4"/>
        <v/>
      </c>
      <c r="BC30" s="75"/>
    </row>
    <row r="31" spans="1:55" x14ac:dyDescent="0.2">
      <c r="A31" s="4">
        <v>22</v>
      </c>
      <c r="B31" s="54">
        <f t="shared" si="2"/>
        <v>44614</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66"/>
      <c r="AY31" s="8" t="str">
        <f t="shared" si="0"/>
        <v/>
      </c>
      <c r="AZ31" s="37" t="str">
        <f t="shared" si="3"/>
        <v/>
      </c>
      <c r="BA31" s="37" t="str">
        <f t="shared" si="1"/>
        <v/>
      </c>
      <c r="BB31" s="2" t="str">
        <f t="shared" si="4"/>
        <v/>
      </c>
      <c r="BC31" s="75"/>
    </row>
    <row r="32" spans="1:55" x14ac:dyDescent="0.2">
      <c r="A32" s="4">
        <v>23</v>
      </c>
      <c r="B32" s="54">
        <f t="shared" si="2"/>
        <v>44615</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66"/>
      <c r="AY32" s="8" t="str">
        <f t="shared" si="0"/>
        <v/>
      </c>
      <c r="AZ32" s="37" t="str">
        <f t="shared" si="3"/>
        <v/>
      </c>
      <c r="BA32" s="37" t="str">
        <f t="shared" si="1"/>
        <v/>
      </c>
      <c r="BB32" s="2" t="str">
        <f t="shared" si="4"/>
        <v/>
      </c>
      <c r="BC32" s="75"/>
    </row>
    <row r="33" spans="1:55" x14ac:dyDescent="0.2">
      <c r="A33" s="4">
        <v>24</v>
      </c>
      <c r="B33" s="54">
        <f t="shared" si="2"/>
        <v>44616</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66"/>
      <c r="AY33" s="8" t="str">
        <f t="shared" si="0"/>
        <v/>
      </c>
      <c r="AZ33" s="37" t="str">
        <f t="shared" si="3"/>
        <v/>
      </c>
      <c r="BA33" s="37" t="str">
        <f t="shared" si="1"/>
        <v/>
      </c>
      <c r="BB33" s="2" t="str">
        <f t="shared" si="4"/>
        <v/>
      </c>
      <c r="BC33" s="75"/>
    </row>
    <row r="34" spans="1:55" x14ac:dyDescent="0.2">
      <c r="A34" s="4">
        <v>25</v>
      </c>
      <c r="B34" s="54">
        <f t="shared" si="2"/>
        <v>44617</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66"/>
      <c r="AY34" s="8" t="str">
        <f t="shared" si="0"/>
        <v/>
      </c>
      <c r="AZ34" s="37" t="str">
        <f t="shared" si="3"/>
        <v/>
      </c>
      <c r="BA34" s="37" t="str">
        <f t="shared" si="1"/>
        <v/>
      </c>
      <c r="BB34" s="2" t="str">
        <f t="shared" si="4"/>
        <v/>
      </c>
      <c r="BC34" s="75"/>
    </row>
    <row r="35" spans="1:55" x14ac:dyDescent="0.2">
      <c r="A35" s="4">
        <v>26</v>
      </c>
      <c r="B35" s="54">
        <f t="shared" si="2"/>
        <v>44618</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66"/>
      <c r="AY35" s="8" t="str">
        <f t="shared" si="0"/>
        <v/>
      </c>
      <c r="AZ35" s="37" t="str">
        <f t="shared" si="3"/>
        <v/>
      </c>
      <c r="BA35" s="37" t="str">
        <f t="shared" si="1"/>
        <v/>
      </c>
      <c r="BB35" s="2" t="str">
        <f t="shared" si="4"/>
        <v/>
      </c>
      <c r="BC35" s="75"/>
    </row>
    <row r="36" spans="1:55" x14ac:dyDescent="0.2">
      <c r="A36" s="4">
        <v>27</v>
      </c>
      <c r="B36" s="54">
        <f t="shared" si="2"/>
        <v>44619</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66"/>
      <c r="AY36" s="8" t="str">
        <f t="shared" si="0"/>
        <v/>
      </c>
      <c r="AZ36" s="37" t="str">
        <f t="shared" si="3"/>
        <v/>
      </c>
      <c r="BA36" s="37" t="str">
        <f t="shared" si="1"/>
        <v/>
      </c>
      <c r="BB36" s="2" t="str">
        <f t="shared" si="4"/>
        <v/>
      </c>
      <c r="BC36" s="75"/>
    </row>
    <row r="37" spans="1:55" ht="16" thickBot="1" x14ac:dyDescent="0.25">
      <c r="A37" s="5">
        <v>28</v>
      </c>
      <c r="B37" s="55">
        <f t="shared" si="2"/>
        <v>44620</v>
      </c>
      <c r="C37" s="67"/>
      <c r="D37" s="68"/>
      <c r="E37" s="67"/>
      <c r="F37" s="68"/>
      <c r="G37" s="67"/>
      <c r="H37" s="68"/>
      <c r="I37" s="67"/>
      <c r="J37" s="68"/>
      <c r="K37" s="67"/>
      <c r="L37" s="68"/>
      <c r="M37" s="67"/>
      <c r="N37" s="68"/>
      <c r="O37" s="67"/>
      <c r="P37" s="68"/>
      <c r="Q37" s="67"/>
      <c r="R37" s="68"/>
      <c r="S37" s="67"/>
      <c r="T37" s="68"/>
      <c r="U37" s="67"/>
      <c r="V37" s="68"/>
      <c r="W37" s="67"/>
      <c r="X37" s="68"/>
      <c r="Y37" s="67"/>
      <c r="Z37" s="68"/>
      <c r="AA37" s="67"/>
      <c r="AB37" s="68"/>
      <c r="AC37" s="67"/>
      <c r="AD37" s="68"/>
      <c r="AE37" s="67"/>
      <c r="AF37" s="68"/>
      <c r="AG37" s="67"/>
      <c r="AH37" s="68"/>
      <c r="AI37" s="67"/>
      <c r="AJ37" s="68"/>
      <c r="AK37" s="67"/>
      <c r="AL37" s="68"/>
      <c r="AM37" s="67"/>
      <c r="AN37" s="68"/>
      <c r="AO37" s="67"/>
      <c r="AP37" s="68"/>
      <c r="AQ37" s="67"/>
      <c r="AR37" s="68"/>
      <c r="AS37" s="67"/>
      <c r="AT37" s="68"/>
      <c r="AU37" s="67"/>
      <c r="AV37" s="68"/>
      <c r="AW37" s="67"/>
      <c r="AX37" s="68"/>
      <c r="AY37" s="9" t="str">
        <f t="shared" si="0"/>
        <v/>
      </c>
      <c r="AZ37" s="39" t="str">
        <f t="shared" si="3"/>
        <v/>
      </c>
      <c r="BA37" s="39" t="str">
        <f t="shared" si="1"/>
        <v/>
      </c>
      <c r="BB37" s="16" t="str">
        <f t="shared" si="4"/>
        <v/>
      </c>
      <c r="BC37" s="76"/>
    </row>
    <row r="38" spans="1:55" ht="9.75" customHeight="1" x14ac:dyDescent="0.2">
      <c r="A38" s="24"/>
      <c r="B38" s="59"/>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BC38" s="11"/>
    </row>
    <row r="39" spans="1:55" x14ac:dyDescent="0.2">
      <c r="A39" s="24"/>
      <c r="B39" s="59"/>
      <c r="C39" s="105" t="s">
        <v>55</v>
      </c>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BC39" s="11"/>
    </row>
    <row r="42" spans="1:55" x14ac:dyDescent="0.2">
      <c r="E42" s="10"/>
      <c r="F42" s="10"/>
      <c r="G42" s="10"/>
      <c r="H42" s="10"/>
      <c r="BB42" s="1" t="s">
        <v>38</v>
      </c>
      <c r="BC42" s="14">
        <f ca="1">+TODAY()</f>
        <v>44531</v>
      </c>
    </row>
    <row r="43" spans="1:55" x14ac:dyDescent="0.2">
      <c r="E43" s="10"/>
      <c r="F43" s="10"/>
      <c r="G43" s="10"/>
      <c r="H43" s="10"/>
    </row>
    <row r="44" spans="1:55" x14ac:dyDescent="0.2">
      <c r="E44" s="10"/>
      <c r="F44" s="10"/>
      <c r="G44" s="10"/>
      <c r="H44" s="10"/>
    </row>
    <row r="45" spans="1:55" x14ac:dyDescent="0.2">
      <c r="A45" s="103" t="s">
        <v>37</v>
      </c>
      <c r="B45" s="103"/>
      <c r="C45" s="104">
        <v>1</v>
      </c>
      <c r="D45" s="104"/>
      <c r="E45" s="10"/>
      <c r="F45" s="10"/>
      <c r="G45" s="10"/>
      <c r="H45" s="10"/>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row>
    <row r="48" spans="1:55" x14ac:dyDescent="0.2">
      <c r="A48" s="101" t="s">
        <v>40</v>
      </c>
      <c r="B48" s="101"/>
      <c r="C48" s="102" t="str">
        <f>VLOOKUP($C$45,A10:BB40,53,FALSE)</f>
        <v/>
      </c>
      <c r="D48" s="102"/>
    </row>
    <row r="49" spans="1:55" x14ac:dyDescent="0.2">
      <c r="A49" s="101" t="s">
        <v>39</v>
      </c>
      <c r="B49" s="101"/>
      <c r="C49" s="102" t="str">
        <f>VLOOKUP($C$45,A10:BB40,54,FALSE)</f>
        <v/>
      </c>
      <c r="D49" s="102"/>
    </row>
    <row r="50" spans="1:55" x14ac:dyDescent="0.2">
      <c r="A50" s="13"/>
      <c r="B50" s="61"/>
    </row>
    <row r="51" spans="1:55" x14ac:dyDescent="0.2">
      <c r="A51" s="43" t="s">
        <v>61</v>
      </c>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etTbACJZQ1oCvngdz01FDSYcZxacE7aog71c8kq0PIg7ZepZ7VsEKRlLiJPZoyopVcMCIXxwgMOjsrniJkp3vg==" saltValue="sJdEykLCVadvKoujlMSQvQ==" spinCount="100000" sheet="1" objects="1" scenarios="1"/>
  <protectedRanges>
    <protectedRange sqref="C38:AX38" name="Compilazione_1"/>
    <protectedRange sqref="C10:AX37" name="Compilazione_2_1"/>
    <protectedRange sqref="C39:AX39" name="Compilazione_1_1"/>
    <protectedRange sqref="C45:D45" name="Compilazione_3_1_1"/>
  </protectedRanges>
  <mergeCells count="72">
    <mergeCell ref="A56:BC56"/>
    <mergeCell ref="A45:B45"/>
    <mergeCell ref="C45:D45"/>
    <mergeCell ref="AO9:AP9"/>
    <mergeCell ref="AQ9:AR9"/>
    <mergeCell ref="AS9:AT9"/>
    <mergeCell ref="Q9:R9"/>
    <mergeCell ref="S9:T9"/>
    <mergeCell ref="U9:V9"/>
    <mergeCell ref="W9:X9"/>
    <mergeCell ref="Y9:Z9"/>
    <mergeCell ref="AA9:AB9"/>
    <mergeCell ref="AC9:AD9"/>
    <mergeCell ref="AE9:AF9"/>
    <mergeCell ref="AG9:AH9"/>
    <mergeCell ref="AU9:AV9"/>
    <mergeCell ref="AW9:AX9"/>
    <mergeCell ref="AI9:AJ9"/>
    <mergeCell ref="AK9:AL9"/>
    <mergeCell ref="AM9:AN9"/>
    <mergeCell ref="AS8:AT8"/>
    <mergeCell ref="AU8:AV8"/>
    <mergeCell ref="AW8:AX8"/>
    <mergeCell ref="AM8:AN8"/>
    <mergeCell ref="AO8:AP8"/>
    <mergeCell ref="AQ8:AR8"/>
    <mergeCell ref="C9:D9"/>
    <mergeCell ref="E9:F9"/>
    <mergeCell ref="G9:H9"/>
    <mergeCell ref="I9:J9"/>
    <mergeCell ref="K9:L9"/>
    <mergeCell ref="M9:N9"/>
    <mergeCell ref="O9:P9"/>
    <mergeCell ref="AG8:AH8"/>
    <mergeCell ref="AI8:AJ8"/>
    <mergeCell ref="AK8:AL8"/>
    <mergeCell ref="O8:P8"/>
    <mergeCell ref="Q8:R8"/>
    <mergeCell ref="S8:T8"/>
    <mergeCell ref="U8:V8"/>
    <mergeCell ref="W8:X8"/>
    <mergeCell ref="Y8:Z8"/>
    <mergeCell ref="AA8:AB8"/>
    <mergeCell ref="AC8:AD8"/>
    <mergeCell ref="R6:AA6"/>
    <mergeCell ref="AQ5:AX5"/>
    <mergeCell ref="AY5:BC5"/>
    <mergeCell ref="AB6:AD6"/>
    <mergeCell ref="AE6:AI6"/>
    <mergeCell ref="C39:AX39"/>
    <mergeCell ref="AJ6:AN6"/>
    <mergeCell ref="A5:D5"/>
    <mergeCell ref="E5:Q5"/>
    <mergeCell ref="R5:AA5"/>
    <mergeCell ref="AB5:AN5"/>
    <mergeCell ref="AE8:AF8"/>
    <mergeCell ref="AQ6:AX6"/>
    <mergeCell ref="C8:D8"/>
    <mergeCell ref="E8:F8"/>
    <mergeCell ref="G8:H8"/>
    <mergeCell ref="I8:J8"/>
    <mergeCell ref="K8:L8"/>
    <mergeCell ref="M8:N8"/>
    <mergeCell ref="A6:D6"/>
    <mergeCell ref="E6:Q6"/>
    <mergeCell ref="A49:B49"/>
    <mergeCell ref="C49:D49"/>
    <mergeCell ref="C46:D46"/>
    <mergeCell ref="C47:D47"/>
    <mergeCell ref="A48:B48"/>
    <mergeCell ref="C48:D48"/>
    <mergeCell ref="A46:B46"/>
  </mergeCells>
  <conditionalFormatting sqref="C22:AX37">
    <cfRule type="containsText" dxfId="159" priority="62" operator="containsText" text="n">
      <formula>NOT(ISERROR(SEARCH("n",C22)))</formula>
    </cfRule>
    <cfRule type="containsText" dxfId="158" priority="63" operator="containsText" text="r">
      <formula>NOT(ISERROR(SEARCH("r",C22)))</formula>
    </cfRule>
    <cfRule type="containsText" dxfId="157" priority="64" operator="containsText" text="w">
      <formula>NOT(ISERROR(SEARCH("w",C22)))</formula>
    </cfRule>
  </conditionalFormatting>
  <conditionalFormatting sqref="C46:D46">
    <cfRule type="cellIs" dxfId="156" priority="47" operator="greaterThan">
      <formula>14</formula>
    </cfRule>
  </conditionalFormatting>
  <conditionalFormatting sqref="C47:D47">
    <cfRule type="cellIs" dxfId="155" priority="46" operator="greaterThan">
      <formula>72</formula>
    </cfRule>
  </conditionalFormatting>
  <conditionalFormatting sqref="C48:D48">
    <cfRule type="cellIs" dxfId="154" priority="45" operator="lessThan">
      <formula>10</formula>
    </cfRule>
  </conditionalFormatting>
  <conditionalFormatting sqref="C49:D49">
    <cfRule type="cellIs" dxfId="153" priority="44" operator="lessThan">
      <formula>77</formula>
    </cfRule>
  </conditionalFormatting>
  <conditionalFormatting sqref="C46:D49">
    <cfRule type="containsBlanks" priority="43" stopIfTrue="1">
      <formula>LEN(TRIM(C46))=0</formula>
    </cfRule>
  </conditionalFormatting>
  <conditionalFormatting sqref="C10:AX21">
    <cfRule type="containsText" dxfId="152" priority="15" operator="containsText" text="n">
      <formula>NOT(ISERROR(SEARCH("n",C10)))</formula>
    </cfRule>
    <cfRule type="containsText" dxfId="151" priority="16" operator="containsText" text="r">
      <formula>NOT(ISERROR(SEARCH("r",C10)))</formula>
    </cfRule>
    <cfRule type="containsText" dxfId="150" priority="17" operator="containsText" text="w">
      <formula>NOT(ISERROR(SEARCH("w",C10)))</formula>
    </cfRule>
  </conditionalFormatting>
  <conditionalFormatting sqref="AY10:AY37">
    <cfRule type="containsBlanks" priority="13" stopIfTrue="1">
      <formula>LEN(TRIM(AY10))=0</formula>
    </cfRule>
    <cfRule type="cellIs" dxfId="149" priority="14" operator="greaterThan">
      <formula>14</formula>
    </cfRule>
  </conditionalFormatting>
  <conditionalFormatting sqref="BA10:BA37">
    <cfRule type="containsBlanks" priority="7" stopIfTrue="1">
      <formula>LEN(TRIM(BA10))=0</formula>
    </cfRule>
    <cfRule type="cellIs" dxfId="148" priority="8" operator="lessThan">
      <formula>10</formula>
    </cfRule>
  </conditionalFormatting>
  <conditionalFormatting sqref="AZ10:AZ37">
    <cfRule type="containsBlanks" priority="3" stopIfTrue="1">
      <formula>LEN(TRIM(AZ10))=0</formula>
    </cfRule>
    <cfRule type="cellIs" dxfId="147" priority="10" operator="greaterThan">
      <formula>72</formula>
    </cfRule>
  </conditionalFormatting>
  <conditionalFormatting sqref="BB10:BB37">
    <cfRule type="containsBlanks" priority="1" stopIfTrue="1">
      <formula>LEN(TRIM(BB10))=0</formula>
    </cfRule>
    <cfRule type="cellIs" dxfId="146" priority="6" operator="lessThan">
      <formula>77</formula>
    </cfRule>
  </conditionalFormatting>
  <dataValidations count="3">
    <dataValidation allowBlank="1" showDropDown="1" showInputMessage="1" showErrorMessage="1" sqref="C39:AX39" xr:uid="{00000000-0002-0000-0300-000000000000}"/>
    <dataValidation type="list" allowBlank="1" showDropDown="1" showInputMessage="1" showErrorMessage="1" sqref="C38:AX38" xr:uid="{00000000-0002-0000-0300-000001000000}">
      <formula1>"x, "</formula1>
    </dataValidation>
    <dataValidation type="list" allowBlank="1" showDropDown="1" showInputMessage="1" showErrorMessage="1" sqref="C10:AX37" xr:uid="{00000000-0002-0000-0300-000002000000}">
      <formula1>"w,r,n"</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44</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53">
        <v>44621</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IF(COUNTA(C10:AX10)=0,"",IF(COUNT(AY10,February!AY32,February!AY37,February!AY36,February!AY35,February!AY34,February!AY33)&lt;7,"",(AY10+February!AY32+February!AY37+February!AY36+February!AY35+February!AY34+February!AY33)))</f>
        <v/>
      </c>
      <c r="BA10" s="38" t="str">
        <f>IF(COUNTA(C10:AX10)=0,"",(COUNTIF(C10:AX10,"r")/2))</f>
        <v/>
      </c>
      <c r="BB10" s="83" t="str">
        <f>IF(COUNTA(C10:AX10)=0,"",IF(COUNT(BA10,February!BA32,February!BA37,February!BA36,February!BA35,February!BA34,February!BA33)&lt;7,"",(BA10+February!BA32+February!BA37+February!BA36+February!BA35+February!BA34+February!BA33)))</f>
        <v/>
      </c>
      <c r="BC10" s="74"/>
    </row>
    <row r="11" spans="1:55" x14ac:dyDescent="0.2">
      <c r="A11" s="4">
        <v>2</v>
      </c>
      <c r="B11" s="54">
        <f>+B10+1</f>
        <v>44622</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37" t="str">
        <f>IF(COUNTA(C11:AX11)=0,"",IF(COUNT(AY10,AY11,February!AY33,February!AY37,February!AY36,February!AY35,February!AY34)&lt;7,"",(AY10+AY11+February!AY33+February!AY37+February!AY36+February!AY35+February!AY34)))</f>
        <v/>
      </c>
      <c r="BA11" s="37" t="str">
        <f t="shared" ref="BA11:BA40" si="1">IF(COUNTA(C11:AX11)=0,"",(COUNTIF(C11:AX11,"r")/2))</f>
        <v/>
      </c>
      <c r="BB11" s="2" t="str">
        <f>IF(COUNTA(C11:AX11)=0,"",IF(COUNT(BA10,BA11,February!BA33,February!BA37,February!BA36,February!BA35,February!BA34)&lt;7,"",(BA10+BA11+February!BA33+February!BA37+February!BA36+February!BA35+February!BA34)))</f>
        <v/>
      </c>
      <c r="BC11" s="75"/>
    </row>
    <row r="12" spans="1:55" x14ac:dyDescent="0.2">
      <c r="A12" s="4">
        <v>3</v>
      </c>
      <c r="B12" s="54">
        <f t="shared" ref="B12:B40" si="2">+B11+1</f>
        <v>44623</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IF(COUNTA(C12:AX12)=0,"",IF(COUNT(AY10,AY11,AY12,February!AY34,February!AY37,February!AY36,February!AY35)&lt;7,"",(AY10+AY11+AY12+February!AY34+February!AY37+February!AY36+February!AY35)))</f>
        <v/>
      </c>
      <c r="BA12" s="37" t="str">
        <f t="shared" si="1"/>
        <v/>
      </c>
      <c r="BB12" s="2" t="str">
        <f>IF(COUNTA(C12:AX12)=0,"",IF(COUNT(BA10,BA11,BA12,February!BA34,February!BA37,February!BA36,February!BA35)&lt;7,"",(BA10+BA11+BA12+February!BA34+February!BA37+February!BA36+February!BA35)))</f>
        <v/>
      </c>
      <c r="BC12" s="75"/>
    </row>
    <row r="13" spans="1:55" x14ac:dyDescent="0.2">
      <c r="A13" s="4">
        <v>4</v>
      </c>
      <c r="B13" s="54">
        <f t="shared" si="2"/>
        <v>44624</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IF(COUNTA(C13:AX13)=0,"",IF(COUNT(AY10,AY11,AY12,AY13,February!AY35,February!AY37,February!AY36)&lt;7,"",(AY10+AY11+AY12+AY13+February!AY35+February!AY37+February!AY36)))</f>
        <v/>
      </c>
      <c r="BA13" s="37" t="str">
        <f t="shared" si="1"/>
        <v/>
      </c>
      <c r="BB13" s="2" t="str">
        <f>IF(COUNTA(C13:AX13)=0,"",IF(COUNT(BA10,BA11,BA12,BA13,February!BA35,February!AY37,February!BA36)&lt;7,"",(BA10+BA11+BA12+BA13+February!BA35+February!BA37+February!BA36)))</f>
        <v/>
      </c>
      <c r="BC13" s="75"/>
    </row>
    <row r="14" spans="1:55" x14ac:dyDescent="0.2">
      <c r="A14" s="4">
        <v>5</v>
      </c>
      <c r="B14" s="54">
        <f t="shared" si="2"/>
        <v>44625</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IF(COUNTA(C14:AX14)=0,"",IF(COUNT(AY10,AY11,AY12,AY13,AY14,February!AY36,February!AY37)&lt;7,"",(AY10+AY11+AY12+AY13+AY14+February!AY36+February!AY37)))</f>
        <v/>
      </c>
      <c r="BA14" s="37" t="str">
        <f t="shared" si="1"/>
        <v/>
      </c>
      <c r="BB14" s="2" t="str">
        <f>IF(COUNTA(C14:AX14)=0,"",IF(COUNT(BA10,BA11,BA12,BA13,BA14,February!BA36,February!BA37)&lt;7,"",(BA10+BA11+BA12+BA13+BA14+February!BA36+February!BA37)))</f>
        <v/>
      </c>
      <c r="BC14" s="75"/>
    </row>
    <row r="15" spans="1:55" x14ac:dyDescent="0.2">
      <c r="A15" s="4">
        <v>6</v>
      </c>
      <c r="B15" s="54">
        <f t="shared" si="2"/>
        <v>44626</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IF(COUNTA(C15:AX15)=0,"",IF(COUNT(AY10,AY11,AY12,AY13,AY14,AY15,February!AY37)&lt;7,"",(AY10+AY11+AY12+AY13+AY14+AY15+February!AY37)))</f>
        <v/>
      </c>
      <c r="BA15" s="37" t="str">
        <f t="shared" si="1"/>
        <v/>
      </c>
      <c r="BB15" s="2" t="str">
        <f>IF(COUNTA(C15:AX15)=0,"",IF(COUNT(BA10,BA11,BA12,BA13,BA14,BA15,February!BA37)&lt;7,"",(BA10+BA11+BA12+BA13+BA14+BA15+February!BA37)))</f>
        <v/>
      </c>
      <c r="BC15" s="75"/>
    </row>
    <row r="16" spans="1:55" x14ac:dyDescent="0.2">
      <c r="A16" s="4">
        <v>7</v>
      </c>
      <c r="B16" s="54">
        <f t="shared" si="2"/>
        <v>44627</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44628</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IF(COUNTA(C17:AX17)=0,"",IF(COUNT(BA17,BA16,BA15,BA14,BA13,BA12,BA11)&lt;7,"",(BA17+BA16+BA15+BA14+BA13+BA12+BA11)))</f>
        <v/>
      </c>
      <c r="BC17" s="75"/>
    </row>
    <row r="18" spans="1:55" x14ac:dyDescent="0.2">
      <c r="A18" s="4">
        <v>9</v>
      </c>
      <c r="B18" s="54">
        <f t="shared" si="2"/>
        <v>44629</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ref="BB18:BB40" si="4">IF(COUNTA(C18:AX18)=0,"",IF(COUNT(BA18,BA17,BA16,BA15,BA14,BA13,BA12)&lt;7,"",(BA18+BA17+BA16+BA15+BA14+BA13+BA12)))</f>
        <v/>
      </c>
      <c r="BC18" s="75"/>
    </row>
    <row r="19" spans="1:55" x14ac:dyDescent="0.2">
      <c r="A19" s="4">
        <v>10</v>
      </c>
      <c r="B19" s="54">
        <f t="shared" si="2"/>
        <v>44630</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44631</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44632</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44633</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44634</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44635</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44636</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44637</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44638</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44639</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44640</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44641</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44642</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44643</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44644</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44645</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44646</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44647</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44648</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44649</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x14ac:dyDescent="0.2">
      <c r="A39" s="4">
        <v>30</v>
      </c>
      <c r="B39" s="54">
        <f t="shared" si="2"/>
        <v>44650</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3"/>
        <v/>
      </c>
      <c r="BA39" s="37" t="str">
        <f t="shared" si="1"/>
        <v/>
      </c>
      <c r="BB39" s="2" t="str">
        <f t="shared" si="4"/>
        <v/>
      </c>
      <c r="BC39" s="75"/>
    </row>
    <row r="40" spans="1:55" ht="16" thickBot="1" x14ac:dyDescent="0.25">
      <c r="A40" s="5">
        <v>31</v>
      </c>
      <c r="B40" s="55">
        <f t="shared" si="2"/>
        <v>44651</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3"/>
        <v/>
      </c>
      <c r="BA40" s="39" t="str">
        <f t="shared" si="1"/>
        <v/>
      </c>
      <c r="BB40" s="16" t="str">
        <f t="shared" si="4"/>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5" spans="1:55" x14ac:dyDescent="0.2">
      <c r="A45" s="103" t="s">
        <v>37</v>
      </c>
      <c r="B45" s="103"/>
      <c r="C45" s="104">
        <v>1</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jwRvj7uAXwj1wSMNJZ7wITzlopRauiCuP/3GSAe+OoaWlafP2BMOM/PIHdFQg2u4SXaAHV0hcNU5AvBRhOWBkw==" saltValue="La1FzYA6kvXUtMdGGzLHWQ==" spinCount="100000" sheet="1" objects="1" scenarios="1"/>
  <protectedRanges>
    <protectedRange sqref="C41:AX41" name="Compilazione_1"/>
    <protectedRange sqref="C42:AX42" name="Compilazione_1_1"/>
    <protectedRange sqref="C10:AX19 C20:AD40 AU20:AX40" name="Compilazione_2_1"/>
    <protectedRange sqref="AE20:AT40" name="Compilazione_2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10:AX19 C20:AD40 AU20:AX40">
    <cfRule type="containsText" dxfId="145" priority="25" operator="containsText" text="n">
      <formula>NOT(ISERROR(SEARCH("n",C10)))</formula>
    </cfRule>
    <cfRule type="containsText" dxfId="144" priority="26" operator="containsText" text="r">
      <formula>NOT(ISERROR(SEARCH("r",C10)))</formula>
    </cfRule>
    <cfRule type="containsText" dxfId="143" priority="27" operator="containsText" text="w">
      <formula>NOT(ISERROR(SEARCH("w",C10)))</formula>
    </cfRule>
  </conditionalFormatting>
  <conditionalFormatting sqref="AE20:AT40">
    <cfRule type="containsText" dxfId="142" priority="22" operator="containsText" text="n">
      <formula>NOT(ISERROR(SEARCH("n",AE20)))</formula>
    </cfRule>
    <cfRule type="containsText" dxfId="141" priority="23" operator="containsText" text="r">
      <formula>NOT(ISERROR(SEARCH("r",AE20)))</formula>
    </cfRule>
    <cfRule type="containsText" dxfId="140" priority="24" operator="containsText" text="w">
      <formula>NOT(ISERROR(SEARCH("w",AE20)))</formula>
    </cfRule>
  </conditionalFormatting>
  <conditionalFormatting sqref="C46:D46">
    <cfRule type="cellIs" dxfId="139" priority="13" operator="greaterThan">
      <formula>14</formula>
    </cfRule>
  </conditionalFormatting>
  <conditionalFormatting sqref="C47:D47">
    <cfRule type="cellIs" dxfId="138" priority="12" operator="greaterThan">
      <formula>72</formula>
    </cfRule>
  </conditionalFormatting>
  <conditionalFormatting sqref="C48:D48">
    <cfRule type="cellIs" dxfId="137" priority="11" operator="lessThan">
      <formula>10</formula>
    </cfRule>
  </conditionalFormatting>
  <conditionalFormatting sqref="C49:D49">
    <cfRule type="cellIs" dxfId="136"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135" priority="8" operator="greaterThan">
      <formula>14</formula>
    </cfRule>
  </conditionalFormatting>
  <conditionalFormatting sqref="BA10:BA40">
    <cfRule type="containsBlanks" priority="4" stopIfTrue="1">
      <formula>LEN(TRIM(BA10))=0</formula>
    </cfRule>
    <cfRule type="cellIs" dxfId="134" priority="5" operator="lessThan">
      <formula>10</formula>
    </cfRule>
  </conditionalFormatting>
  <conditionalFormatting sqref="AZ10:AZ40">
    <cfRule type="containsBlanks" priority="2" stopIfTrue="1">
      <formula>LEN(TRIM(AZ10))=0</formula>
    </cfRule>
    <cfRule type="cellIs" dxfId="133" priority="6" operator="greaterThan">
      <formula>72</formula>
    </cfRule>
  </conditionalFormatting>
  <conditionalFormatting sqref="BB10:BB40">
    <cfRule type="containsBlanks" priority="1" stopIfTrue="1">
      <formula>LEN(TRIM(BB10))=0</formula>
    </cfRule>
    <cfRule type="cellIs" dxfId="132" priority="3" operator="lessThan">
      <formula>77</formula>
    </cfRule>
  </conditionalFormatting>
  <dataValidations count="3">
    <dataValidation allowBlank="1" showDropDown="1" showInputMessage="1" showErrorMessage="1" sqref="C42:AX42" xr:uid="{00000000-0002-0000-0400-000000000000}"/>
    <dataValidation type="list" allowBlank="1" showDropDown="1" showInputMessage="1" showErrorMessage="1" sqref="C41:AX41" xr:uid="{00000000-0002-0000-0400-000001000000}">
      <formula1>"x, "</formula1>
    </dataValidation>
    <dataValidation type="list" allowBlank="1" showDropDown="1" showInputMessage="1" showErrorMessage="1" sqref="C10:AX40" xr:uid="{00000000-0002-0000-0400-000002000000}">
      <formula1>"w,r,n"</formula1>
    </dataValidation>
  </dataValidations>
  <pageMargins left="0.25" right="0.25" top="0.75" bottom="0.75" header="0.3" footer="0.3"/>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45</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27">
        <v>1</v>
      </c>
      <c r="B10" s="62">
        <v>44652</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IF(COUNTA(C10:AX10)=0,"",IF(COUNT(AY10,March!AY40,March!AY39,March!AY38,March!AY37,March!AY36,March!AY35)&lt;7,"",(AY10+March!AY40+March!AY39+March!AY38+March!AY37+March!AY36+March!AY35)))</f>
        <v/>
      </c>
      <c r="BA10" s="38" t="str">
        <f>IF(COUNTA(C10:AX10)=0,"",(COUNTIF(C10:AX10,"r")/2))</f>
        <v/>
      </c>
      <c r="BB10" s="83" t="str">
        <f>IF(COUNTA(C10:AX10)=0,"",IF(COUNT(BA10,March!BA40,March!BA39,March!BA38,March!BA37,March!BA36,March!BA35)&lt;7,"",(BA10+March!BA40+March!BA39+March!BA38+March!BA37+March!BA36+March!BA35)))</f>
        <v/>
      </c>
      <c r="BC10" s="77"/>
    </row>
    <row r="11" spans="1:55" x14ac:dyDescent="0.2">
      <c r="A11" s="4">
        <v>2</v>
      </c>
      <c r="B11" s="54">
        <f>+B10+1</f>
        <v>44653</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39" si="0">IF(COUNTA(C11:AX11)=0,"",(COUNTIF(C11:AX11,"w")/2))</f>
        <v/>
      </c>
      <c r="AZ11" s="37" t="str">
        <f>IF(COUNTA(C11:AX11)=0,"",IF(COUNT(AY10,AY11,March!AY40,March!AY39,March!AY38,March!AY37,March!AY36)&lt;7,"",(AY10+AY11+March!AY40+March!AY39+March!AY38+March!AY37+March!AY36)))</f>
        <v/>
      </c>
      <c r="BA11" s="37" t="str">
        <f t="shared" ref="BA11:BA39" si="1">IF(COUNTA(C11:AX11)=0,"",(COUNTIF(C11:AX11,"r")/2))</f>
        <v/>
      </c>
      <c r="BB11" s="2" t="str">
        <f>IF(COUNTA(C11:AX11)=0,"",IF(COUNT(BA10,BA11,March!BA40,March!BA39,March!BA38,March!BA37,March!BA36)&lt;7,"",(BA10+BA11+March!BA40+March!BA39+March!BA38+March!BA37+March!BA36)))</f>
        <v/>
      </c>
      <c r="BC11" s="75"/>
    </row>
    <row r="12" spans="1:55" x14ac:dyDescent="0.2">
      <c r="A12" s="4">
        <v>3</v>
      </c>
      <c r="B12" s="54">
        <f t="shared" ref="B12:B39" si="2">+B11+1</f>
        <v>44654</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IF(COUNTA(C12:AX12)=0,"",IF(COUNT(AY10,AY11,AY12,March!AY40,March!AY39,March!AY38,March!AY37)&lt;7,"",(AY10+AY11+AY12+March!AY40+March!AY39+March!AY38+March!AY37)))</f>
        <v/>
      </c>
      <c r="BA12" s="37" t="str">
        <f t="shared" si="1"/>
        <v/>
      </c>
      <c r="BB12" s="2" t="str">
        <f>IF(COUNTA(C12:AX12)=0,"",IF(COUNT(BA10,BA11,BA12,March!BA40,March!BA39,March!BA38,March!BA37)&lt;7,"",(BA10+BA11+BA12+March!BA40+March!BA39+March!BA38+March!BA37)))</f>
        <v/>
      </c>
      <c r="BC12" s="75"/>
    </row>
    <row r="13" spans="1:55" x14ac:dyDescent="0.2">
      <c r="A13" s="4">
        <v>4</v>
      </c>
      <c r="B13" s="54">
        <f t="shared" si="2"/>
        <v>44655</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IF(COUNTA(C13:AX13)=0,"",IF(COUNT(AY10,AY11,AY12,AY13,March!AY40,March!AY39,March!AY38)&lt;7,"",(AY10+AY11+AY12+AY13+March!AY40+March!AY39+March!AY38)))</f>
        <v/>
      </c>
      <c r="BA13" s="37" t="str">
        <f t="shared" si="1"/>
        <v/>
      </c>
      <c r="BB13" s="2" t="str">
        <f>IF(COUNTA(C13:AX13)=0,"",IF(COUNT(BA10,BA11,BA12,BA13,March!BA40,March!BA39,March!BA38)&lt;7,"",(BA10+BA11+BA12+BA13+March!BA40+March!BA39+March!BA38)))</f>
        <v/>
      </c>
      <c r="BC13" s="75"/>
    </row>
    <row r="14" spans="1:55" x14ac:dyDescent="0.2">
      <c r="A14" s="4">
        <v>5</v>
      </c>
      <c r="B14" s="54">
        <f t="shared" si="2"/>
        <v>44656</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IF(COUNTA(C14:AX14)=0,"",IF(COUNT(AY10,AY11,AY12,AY13,AY14,March!AY40,March!AY39)&lt;7,"",(AY10+AY11+AY12+AY13+AY14+March!AY40+March!AY39)))</f>
        <v/>
      </c>
      <c r="BA14" s="37" t="str">
        <f t="shared" si="1"/>
        <v/>
      </c>
      <c r="BB14" s="2" t="str">
        <f>IF(COUNTA(C14:AX14)=0,"",IF(COUNT(BA10,BA11,BA12,BA13,BA14,March!BA40,March!BA39)&lt;7,"",(BA10+BA11+BA12+BA13+BA14+March!BA40+March!BA39)))</f>
        <v/>
      </c>
      <c r="BC14" s="75"/>
    </row>
    <row r="15" spans="1:55" x14ac:dyDescent="0.2">
      <c r="A15" s="4">
        <v>6</v>
      </c>
      <c r="B15" s="54">
        <f t="shared" si="2"/>
        <v>44657</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IF(COUNTA(C15:AX15)=0,"",IF(COUNT(AY10,AY11,AY12,AY13,AY14,AY15,March!AY40)&lt;7,"",(AY10+AY11+AY12+AY13+AY14+AY15+March!AY40)))</f>
        <v/>
      </c>
      <c r="BA15" s="37" t="str">
        <f t="shared" si="1"/>
        <v/>
      </c>
      <c r="BB15" s="2" t="str">
        <f>IF(COUNTA(C15:AX15)=0,"",IF(COUNT(BA10,BA11,BA12,BA13,BA14,BA15,March!BA40)&lt;7,"",(BA10+BA11+BA12+BA13+BA14+BA15+March!BA40)))</f>
        <v/>
      </c>
      <c r="BC15" s="75"/>
    </row>
    <row r="16" spans="1:55" x14ac:dyDescent="0.2">
      <c r="A16" s="4">
        <v>7</v>
      </c>
      <c r="B16" s="54">
        <f t="shared" si="2"/>
        <v>44658</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44659</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39" si="3">IF(COUNTA(C17:AX17)=0,"",IF(COUNT(AY17,AY16,AY15,AY14,AY13,AY12,AY11)&lt;7,"",(AY17+AY16+AY15+AY14+AY13+AY12+AY11)))</f>
        <v/>
      </c>
      <c r="BA17" s="37" t="str">
        <f t="shared" si="1"/>
        <v/>
      </c>
      <c r="BB17" s="2" t="str">
        <f t="shared" ref="BB17:BB39" si="4">IF(COUNTA(C17:AX17)=0,"",IF(COUNT(BA17,BA16,BA15,BA14,BA13,BA12,BA11)&lt;7,"",(BA17+BA16+BA15+BA14+BA13+BA12+BA11)))</f>
        <v/>
      </c>
      <c r="BC17" s="75"/>
    </row>
    <row r="18" spans="1:55" x14ac:dyDescent="0.2">
      <c r="A18" s="4">
        <v>9</v>
      </c>
      <c r="B18" s="54">
        <f t="shared" si="2"/>
        <v>44660</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si="4"/>
        <v/>
      </c>
      <c r="BC18" s="75"/>
    </row>
    <row r="19" spans="1:55" x14ac:dyDescent="0.2">
      <c r="A19" s="4">
        <v>10</v>
      </c>
      <c r="B19" s="54">
        <f t="shared" si="2"/>
        <v>44661</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44662</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44663</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44664</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44665</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44666</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44667</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44668</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44669</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44670</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44671</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44672</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44673</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44674</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44675</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44676</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44677</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44678</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44679</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44680</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ht="16" thickBot="1" x14ac:dyDescent="0.25">
      <c r="A39" s="5">
        <v>30</v>
      </c>
      <c r="B39" s="55">
        <f t="shared" si="2"/>
        <v>44681</v>
      </c>
      <c r="C39" s="67"/>
      <c r="D39" s="68"/>
      <c r="E39" s="67"/>
      <c r="F39" s="68"/>
      <c r="G39" s="67"/>
      <c r="H39" s="68"/>
      <c r="I39" s="67"/>
      <c r="J39" s="68"/>
      <c r="K39" s="67"/>
      <c r="L39" s="68"/>
      <c r="M39" s="67"/>
      <c r="N39" s="68"/>
      <c r="O39" s="67"/>
      <c r="P39" s="68"/>
      <c r="Q39" s="67"/>
      <c r="R39" s="68"/>
      <c r="S39" s="67"/>
      <c r="T39" s="68"/>
      <c r="U39" s="67"/>
      <c r="V39" s="68"/>
      <c r="W39" s="67"/>
      <c r="X39" s="68"/>
      <c r="Y39" s="67"/>
      <c r="Z39" s="68"/>
      <c r="AA39" s="67"/>
      <c r="AB39" s="68"/>
      <c r="AC39" s="67"/>
      <c r="AD39" s="68"/>
      <c r="AE39" s="67"/>
      <c r="AF39" s="68"/>
      <c r="AG39" s="67"/>
      <c r="AH39" s="68"/>
      <c r="AI39" s="67"/>
      <c r="AJ39" s="68"/>
      <c r="AK39" s="67"/>
      <c r="AL39" s="68"/>
      <c r="AM39" s="67"/>
      <c r="AN39" s="68"/>
      <c r="AO39" s="67"/>
      <c r="AP39" s="68"/>
      <c r="AQ39" s="67"/>
      <c r="AR39" s="68"/>
      <c r="AS39" s="67"/>
      <c r="AT39" s="68"/>
      <c r="AU39" s="67"/>
      <c r="AV39" s="68"/>
      <c r="AW39" s="67"/>
      <c r="AX39" s="79"/>
      <c r="AY39" s="9" t="str">
        <f t="shared" si="0"/>
        <v/>
      </c>
      <c r="AZ39" s="39" t="str">
        <f t="shared" si="3"/>
        <v/>
      </c>
      <c r="BA39" s="39" t="str">
        <f t="shared" si="1"/>
        <v/>
      </c>
      <c r="BB39" s="16" t="str">
        <f t="shared" si="4"/>
        <v/>
      </c>
      <c r="BC39" s="76"/>
    </row>
    <row r="40" spans="1:55" ht="9.75" customHeight="1" x14ac:dyDescent="0.2">
      <c r="A40" s="24"/>
      <c r="B40" s="5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4"/>
      <c r="AZ40" s="24"/>
      <c r="BA40" s="24"/>
      <c r="BB40" s="24"/>
      <c r="BC40" s="11"/>
    </row>
    <row r="41" spans="1:55" ht="19.5" customHeight="1" x14ac:dyDescent="0.2">
      <c r="A41" s="24"/>
      <c r="B41" s="59"/>
      <c r="C41" s="105" t="s">
        <v>55</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24"/>
      <c r="AZ41" s="24"/>
      <c r="BA41" s="24"/>
      <c r="BB41" s="24"/>
      <c r="BC41" s="11"/>
    </row>
    <row r="44" spans="1:55" x14ac:dyDescent="0.2">
      <c r="E44" s="10"/>
      <c r="F44" s="10"/>
      <c r="G44" s="10"/>
      <c r="H44" s="10"/>
      <c r="BB44" s="1" t="s">
        <v>38</v>
      </c>
      <c r="BC44" s="14">
        <f ca="1">+TODAY()</f>
        <v>44531</v>
      </c>
    </row>
    <row r="45" spans="1:55" x14ac:dyDescent="0.2">
      <c r="A45" s="103" t="s">
        <v>37</v>
      </c>
      <c r="B45" s="103"/>
      <c r="C45" s="104">
        <v>1</v>
      </c>
      <c r="D45" s="104"/>
      <c r="E45" s="10"/>
      <c r="F45" s="10"/>
      <c r="G45" s="10"/>
      <c r="H45" s="10"/>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row>
    <row r="50" spans="1:55" x14ac:dyDescent="0.2">
      <c r="A50" s="12"/>
    </row>
    <row r="51" spans="1:55" x14ac:dyDescent="0.2">
      <c r="A51" s="43" t="s">
        <v>61</v>
      </c>
    </row>
    <row r="52" spans="1:55" x14ac:dyDescent="0.2">
      <c r="A52" s="13"/>
      <c r="B52" s="61"/>
    </row>
    <row r="56" spans="1:55" ht="31.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AKY/G/Xu0FhCZ8TMPy6pOLcaNRh6uLgWIy3FgNa2vEZExEZgKtsvZ/YQfJOu3tPONlN861C3qb0rXBUQXADXQg==" saltValue="IVS6bLpzaKlpT/4SQH8kEQ==" spinCount="100000" sheet="1" objects="1" scenarios="1"/>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10:AX19 C20:AD39 AU20:AX39">
    <cfRule type="containsText" dxfId="131" priority="25" operator="containsText" text="n">
      <formula>NOT(ISERROR(SEARCH("n",C10)))</formula>
    </cfRule>
    <cfRule type="containsText" dxfId="130" priority="26" operator="containsText" text="r">
      <formula>NOT(ISERROR(SEARCH("r",C10)))</formula>
    </cfRule>
    <cfRule type="containsText" dxfId="129" priority="27" operator="containsText" text="w">
      <formula>NOT(ISERROR(SEARCH("w",C10)))</formula>
    </cfRule>
  </conditionalFormatting>
  <conditionalFormatting sqref="AE20:AT39">
    <cfRule type="containsText" dxfId="128" priority="22" operator="containsText" text="n">
      <formula>NOT(ISERROR(SEARCH("n",AE20)))</formula>
    </cfRule>
    <cfRule type="containsText" dxfId="127" priority="23" operator="containsText" text="r">
      <formula>NOT(ISERROR(SEARCH("r",AE20)))</formula>
    </cfRule>
    <cfRule type="containsText" dxfId="126" priority="24" operator="containsText" text="w">
      <formula>NOT(ISERROR(SEARCH("w",AE20)))</formula>
    </cfRule>
  </conditionalFormatting>
  <conditionalFormatting sqref="C46:D46">
    <cfRule type="cellIs" dxfId="125" priority="21" operator="greaterThan">
      <formula>14</formula>
    </cfRule>
  </conditionalFormatting>
  <conditionalFormatting sqref="C47:D47">
    <cfRule type="cellIs" dxfId="124" priority="20" operator="greaterThan">
      <formula>72</formula>
    </cfRule>
  </conditionalFormatting>
  <conditionalFormatting sqref="C48:D48">
    <cfRule type="cellIs" dxfId="123" priority="19" operator="lessThan">
      <formula>10</formula>
    </cfRule>
  </conditionalFormatting>
  <conditionalFormatting sqref="C49:D49">
    <cfRule type="cellIs" dxfId="122" priority="18" operator="lessThan">
      <formula>77</formula>
    </cfRule>
  </conditionalFormatting>
  <conditionalFormatting sqref="C46:D49">
    <cfRule type="containsBlanks" priority="17" stopIfTrue="1">
      <formula>LEN(TRIM(C46))=0</formula>
    </cfRule>
  </conditionalFormatting>
  <conditionalFormatting sqref="AY10:AY39">
    <cfRule type="containsBlanks" priority="7" stopIfTrue="1">
      <formula>LEN(TRIM(AY10))=0</formula>
    </cfRule>
    <cfRule type="cellIs" dxfId="121" priority="8" operator="greaterThan">
      <formula>14</formula>
    </cfRule>
  </conditionalFormatting>
  <conditionalFormatting sqref="BA10:BA39">
    <cfRule type="containsBlanks" priority="4" stopIfTrue="1">
      <formula>LEN(TRIM(BA10))=0</formula>
    </cfRule>
    <cfRule type="cellIs" dxfId="120" priority="5" operator="lessThan">
      <formula>10</formula>
    </cfRule>
  </conditionalFormatting>
  <conditionalFormatting sqref="AZ10:AZ39">
    <cfRule type="containsBlanks" priority="2" stopIfTrue="1">
      <formula>LEN(TRIM(AZ10))=0</formula>
    </cfRule>
    <cfRule type="cellIs" dxfId="119" priority="6" operator="greaterThan">
      <formula>72</formula>
    </cfRule>
  </conditionalFormatting>
  <conditionalFormatting sqref="BB10:BB39">
    <cfRule type="containsBlanks" priority="1" stopIfTrue="1">
      <formula>LEN(TRIM(BB10))=0</formula>
    </cfRule>
    <cfRule type="cellIs" dxfId="118" priority="3" operator="lessThan">
      <formula>77</formula>
    </cfRule>
  </conditionalFormatting>
  <dataValidations count="3">
    <dataValidation allowBlank="1" showDropDown="1" showInputMessage="1" showErrorMessage="1" sqref="C41:AX41" xr:uid="{00000000-0002-0000-0500-000000000000}"/>
    <dataValidation type="list" allowBlank="1" showDropDown="1" showInputMessage="1" showErrorMessage="1" sqref="C40:AX40" xr:uid="{00000000-0002-0000-0500-000001000000}">
      <formula1>"x, "</formula1>
    </dataValidation>
    <dataValidation type="list" allowBlank="1" showDropDown="1" showInputMessage="1" showErrorMessage="1" sqref="C10:AX39" xr:uid="{00000000-0002-0000-0500-000002000000}">
      <formula1>"w,r,n"</formula1>
    </dataValidation>
  </dataValidations>
  <pageMargins left="0.25" right="0.25"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pageSetUpPr fitToPage="1"/>
  </sheetPr>
  <dimension ref="A1:BC56"/>
  <sheetViews>
    <sheetView zoomScale="70" zoomScaleNormal="70" zoomScalePageLayoutView="70" workbookViewId="0">
      <selection activeCell="C10" sqref="C10"/>
    </sheetView>
  </sheetViews>
  <sheetFormatPr baseColWidth="10" defaultColWidth="8.83203125" defaultRowHeight="15" x14ac:dyDescent="0.2"/>
  <cols>
    <col min="1" max="1" width="7.5" customWidth="1"/>
    <col min="2" max="2" width="12.16406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46</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3">
        <v>1</v>
      </c>
      <c r="B10" s="62">
        <v>44682</v>
      </c>
      <c r="C10" s="65"/>
      <c r="D10" s="66"/>
      <c r="E10" s="65"/>
      <c r="F10" s="66"/>
      <c r="G10" s="65"/>
      <c r="H10" s="66"/>
      <c r="I10" s="65"/>
      <c r="J10" s="66"/>
      <c r="K10" s="65"/>
      <c r="L10" s="66"/>
      <c r="M10" s="65"/>
      <c r="N10" s="66"/>
      <c r="O10" s="65"/>
      <c r="P10" s="66"/>
      <c r="Q10" s="65"/>
      <c r="R10" s="66"/>
      <c r="S10" s="65"/>
      <c r="T10" s="66"/>
      <c r="U10" s="65"/>
      <c r="V10" s="66"/>
      <c r="W10" s="65"/>
      <c r="X10" s="66"/>
      <c r="Y10" s="65"/>
      <c r="Z10" s="66"/>
      <c r="AA10" s="65"/>
      <c r="AB10" s="66"/>
      <c r="AC10" s="65"/>
      <c r="AD10" s="66"/>
      <c r="AE10" s="65"/>
      <c r="AF10" s="66"/>
      <c r="AG10" s="65"/>
      <c r="AH10" s="66"/>
      <c r="AI10" s="65"/>
      <c r="AJ10" s="66"/>
      <c r="AK10" s="65"/>
      <c r="AL10" s="66"/>
      <c r="AM10" s="65"/>
      <c r="AN10" s="66"/>
      <c r="AO10" s="65"/>
      <c r="AP10" s="66"/>
      <c r="AQ10" s="65"/>
      <c r="AR10" s="66"/>
      <c r="AS10" s="65"/>
      <c r="AT10" s="66"/>
      <c r="AU10" s="65"/>
      <c r="AV10" s="66"/>
      <c r="AW10" s="65"/>
      <c r="AX10" s="78"/>
      <c r="AY10" s="29" t="str">
        <f>IF(COUNTA(C10:AX10)=0,"",(COUNTIF(C10:AX10,"w")/2))</f>
        <v/>
      </c>
      <c r="AZ10" s="38" t="str">
        <f>IF(COUNTA(C10:AX10)=0,"",IF(COUNT(AY10,April!AY34,April!AY39,April!AY38,April!AY37,April!AY36,April!AY35)&lt;7,"",(AY10+April!AY34+April!AY39+April!AY38+April!AY37+April!AY36+April!AY35)))</f>
        <v/>
      </c>
      <c r="BA10" s="38" t="str">
        <f>IF(COUNTA(C10:AX10)=0,"",(COUNTIF(C10:AX10,"r")/2))</f>
        <v/>
      </c>
      <c r="BB10" s="83" t="str">
        <f>IF(COUNTA(C10:AX10)=0,"",IF(COUNT(BA10,April!BA34,April!BA39,April!BA38,April!BA37,April!BA36,April!BA35)&lt;7,"",(BA10+April!BA34+April!BA39+April!BA38+April!BA37+April!BA36+April!BA35)))</f>
        <v/>
      </c>
      <c r="BC10" s="74"/>
    </row>
    <row r="11" spans="1:55" x14ac:dyDescent="0.2">
      <c r="A11" s="4">
        <v>2</v>
      </c>
      <c r="B11" s="54">
        <f>+B10+1</f>
        <v>44683</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40" si="0">IF(COUNTA(C11:AX11)=0,"",(COUNTIF(C11:AX11,"w")/2))</f>
        <v/>
      </c>
      <c r="AZ11" s="37" t="str">
        <f>IF(COUNTA(C11:AX11)=0,"",IF(COUNT(AY10,AY11,April!AY35,April!AY39,April!AY38,April!AY37,April!AY36)&lt;7,"",(AY10+AY11+April!AY35+April!AY39+April!AY38+April!AY37+April!AY36)))</f>
        <v/>
      </c>
      <c r="BA11" s="37" t="str">
        <f t="shared" ref="BA11:BA40" si="1">IF(COUNTA(C11:AX11)=0,"",(COUNTIF(C11:AX11,"r")/2))</f>
        <v/>
      </c>
      <c r="BB11" s="2" t="str">
        <f>IF(COUNTA(C11:AX11)=0,"",IF(COUNT(BA10,BA11,April!BA35,April!BA39,April!BA38,April!BA37,April!BA36)&lt;7,"",(BA10+BA11+April!BA35+April!BA39+April!BA38+April!BA37+April!BA36)))</f>
        <v/>
      </c>
      <c r="BC11" s="75"/>
    </row>
    <row r="12" spans="1:55" x14ac:dyDescent="0.2">
      <c r="A12" s="4">
        <v>3</v>
      </c>
      <c r="B12" s="54">
        <f t="shared" ref="B12:B40" si="2">+B11+1</f>
        <v>44684</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IF(COUNTA(C12:AX12)=0,"",IF(COUNT(AY10,AY11,AY12,April!AY36,April!AY39,April!AY38,April!AY37)&lt;7,"",(AY10+AY11+AY12+April!AY36+April!AY39+April!AY38+April!AY37)))</f>
        <v/>
      </c>
      <c r="BA12" s="37" t="str">
        <f t="shared" si="1"/>
        <v/>
      </c>
      <c r="BB12" s="2" t="str">
        <f>IF(COUNTA(C12:AX12)=0,"",IF(COUNT(BA10,BA11,BA12,April!BA36,April!BA39,April!BA38,April!BA37)&lt;7,"",(BA10+BA11+BA12+April!BA36+April!BA39+April!BA38+April!BA37)))</f>
        <v/>
      </c>
      <c r="BC12" s="75"/>
    </row>
    <row r="13" spans="1:55" x14ac:dyDescent="0.2">
      <c r="A13" s="4">
        <v>4</v>
      </c>
      <c r="B13" s="54">
        <f t="shared" si="2"/>
        <v>44685</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IF(COUNTA(C13:AX13)=0,"",IF(COUNT(AY10,AY11,AY12,AY13,April!AY37,April!AY39,April!AY38)&lt;7,"",(AY10+AY11+AY12+AY13+April!AY37+April!AY39+April!AY38)))</f>
        <v/>
      </c>
      <c r="BA13" s="37" t="str">
        <f t="shared" si="1"/>
        <v/>
      </c>
      <c r="BB13" s="2" t="str">
        <f>IF(COUNTA(C13:AX13)=0,"",IF(COUNT(BA10,BA11,BA12,BA13,April!BA37,April!BA39,April!BA38)&lt;7,"",(BA10+BA11+BA12+BA13+April!BA37+April!BA39+April!BA38)))</f>
        <v/>
      </c>
      <c r="BC13" s="75"/>
    </row>
    <row r="14" spans="1:55" x14ac:dyDescent="0.2">
      <c r="A14" s="4">
        <v>5</v>
      </c>
      <c r="B14" s="54">
        <f t="shared" si="2"/>
        <v>44686</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IF(COUNTA(C14:AX14)=0,"",IF(COUNT(AY10,AY11,AY12,AY13,AY14,April!AY38,April!AY39)&lt;7,"",(AY10+AY11+AY12+AY13+AY14+April!AY38+April!AY39)))</f>
        <v/>
      </c>
      <c r="BA14" s="37" t="str">
        <f t="shared" si="1"/>
        <v/>
      </c>
      <c r="BB14" s="2" t="str">
        <f>IF(COUNTA(C14:AX14)=0,"",IF(COUNT(BA10,BA11,BA12,BA13,BA14,April!BA38,April!BA39)&lt;7,"",(BA10+BA11+BA12+BA13+BA14+April!BA38+April!BA39)))</f>
        <v/>
      </c>
      <c r="BC14" s="75"/>
    </row>
    <row r="15" spans="1:55" x14ac:dyDescent="0.2">
      <c r="A15" s="4">
        <v>6</v>
      </c>
      <c r="B15" s="54">
        <f t="shared" si="2"/>
        <v>44687</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IF(COUNTA(C15:AX15)=0,"",IF(COUNT(AY10,AY11,AY12,AY13,AY14,AY15,April!AY39)&lt;7,"",(AY10+AY11+AY12+AY13+AY14+AY15+April!AY39)))</f>
        <v/>
      </c>
      <c r="BA15" s="37" t="str">
        <f t="shared" si="1"/>
        <v/>
      </c>
      <c r="BB15" s="2" t="str">
        <f>IF(COUNTA(C15:AX15)=0,"",IF(COUNT(BA10,BA11,BA12,BA13,BA14,BA15,April!BA39)&lt;7,"",(BA10+BA11+BA12+BA13+BA14+BA15+April!BA39)))</f>
        <v/>
      </c>
      <c r="BC15" s="75"/>
    </row>
    <row r="16" spans="1:55" x14ac:dyDescent="0.2">
      <c r="A16" s="4">
        <v>7</v>
      </c>
      <c r="B16" s="54">
        <f t="shared" si="2"/>
        <v>44688</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44689</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40" si="3">IF(COUNTA(C17:AX17)=0,"",IF(COUNT(AY17,AY16,AY15,AY14,AY13,AY12,AY11)&lt;7,"",(AY17+AY16+AY15+AY14+AY13+AY12+AY11)))</f>
        <v/>
      </c>
      <c r="BA17" s="37" t="str">
        <f t="shared" si="1"/>
        <v/>
      </c>
      <c r="BB17" s="2" t="str">
        <f>IF(COUNTA(C17:AX17)=0,"",IF(COUNT(BA17,BA16,BA15,BA14,BA13,BA12,BA11)&lt;7,"",(BA17+BA16+BA15+BA14+BA13+BA12+BA11)))</f>
        <v/>
      </c>
      <c r="BC17" s="75"/>
    </row>
    <row r="18" spans="1:55" x14ac:dyDescent="0.2">
      <c r="A18" s="4">
        <v>9</v>
      </c>
      <c r="B18" s="54">
        <f t="shared" si="2"/>
        <v>44690</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ref="BB18:BB40" si="4">IF(COUNTA(C18:AX18)=0,"",IF(COUNT(BA18,BA17,BA16,BA15,BA14,BA13,BA12)&lt;7,"",(BA18+BA17+BA16+BA15+BA14+BA13+BA12)))</f>
        <v/>
      </c>
      <c r="BC18" s="75"/>
    </row>
    <row r="19" spans="1:55" x14ac:dyDescent="0.2">
      <c r="A19" s="4">
        <v>10</v>
      </c>
      <c r="B19" s="54">
        <f t="shared" si="2"/>
        <v>44691</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44692</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44693</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44694</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44695</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44696</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44697</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44698</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44699</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44700</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44701</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44702</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44703</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44704</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44705</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44706</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44707</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44708</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44709</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44710</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x14ac:dyDescent="0.2">
      <c r="A39" s="4">
        <v>30</v>
      </c>
      <c r="B39" s="54">
        <f t="shared" si="2"/>
        <v>44711</v>
      </c>
      <c r="C39" s="65"/>
      <c r="D39" s="66"/>
      <c r="E39" s="65"/>
      <c r="F39" s="66"/>
      <c r="G39" s="65"/>
      <c r="H39" s="66"/>
      <c r="I39" s="65"/>
      <c r="J39" s="66"/>
      <c r="K39" s="65"/>
      <c r="L39" s="66"/>
      <c r="M39" s="65"/>
      <c r="N39" s="66"/>
      <c r="O39" s="65"/>
      <c r="P39" s="66"/>
      <c r="Q39" s="65"/>
      <c r="R39" s="66"/>
      <c r="S39" s="65"/>
      <c r="T39" s="66"/>
      <c r="U39" s="65"/>
      <c r="V39" s="66"/>
      <c r="W39" s="65"/>
      <c r="X39" s="66"/>
      <c r="Y39" s="65"/>
      <c r="Z39" s="66"/>
      <c r="AA39" s="65"/>
      <c r="AB39" s="66"/>
      <c r="AC39" s="65"/>
      <c r="AD39" s="66"/>
      <c r="AE39" s="65"/>
      <c r="AF39" s="66"/>
      <c r="AG39" s="65"/>
      <c r="AH39" s="66"/>
      <c r="AI39" s="65"/>
      <c r="AJ39" s="66"/>
      <c r="AK39" s="65"/>
      <c r="AL39" s="66"/>
      <c r="AM39" s="65"/>
      <c r="AN39" s="66"/>
      <c r="AO39" s="65"/>
      <c r="AP39" s="66"/>
      <c r="AQ39" s="65"/>
      <c r="AR39" s="66"/>
      <c r="AS39" s="65"/>
      <c r="AT39" s="66"/>
      <c r="AU39" s="65"/>
      <c r="AV39" s="66"/>
      <c r="AW39" s="65"/>
      <c r="AX39" s="78"/>
      <c r="AY39" s="8" t="str">
        <f t="shared" si="0"/>
        <v/>
      </c>
      <c r="AZ39" s="37" t="str">
        <f t="shared" si="3"/>
        <v/>
      </c>
      <c r="BA39" s="37" t="str">
        <f t="shared" si="1"/>
        <v/>
      </c>
      <c r="BB39" s="2" t="str">
        <f t="shared" si="4"/>
        <v/>
      </c>
      <c r="BC39" s="75"/>
    </row>
    <row r="40" spans="1:55" ht="16" thickBot="1" x14ac:dyDescent="0.25">
      <c r="A40" s="5">
        <v>31</v>
      </c>
      <c r="B40" s="55">
        <f t="shared" si="2"/>
        <v>44712</v>
      </c>
      <c r="C40" s="67"/>
      <c r="D40" s="68"/>
      <c r="E40" s="67"/>
      <c r="F40" s="68"/>
      <c r="G40" s="67"/>
      <c r="H40" s="68"/>
      <c r="I40" s="67"/>
      <c r="J40" s="68"/>
      <c r="K40" s="67"/>
      <c r="L40" s="68"/>
      <c r="M40" s="67"/>
      <c r="N40" s="68"/>
      <c r="O40" s="67"/>
      <c r="P40" s="68"/>
      <c r="Q40" s="67"/>
      <c r="R40" s="68"/>
      <c r="S40" s="67"/>
      <c r="T40" s="68"/>
      <c r="U40" s="67"/>
      <c r="V40" s="68"/>
      <c r="W40" s="67"/>
      <c r="X40" s="68"/>
      <c r="Y40" s="67"/>
      <c r="Z40" s="68"/>
      <c r="AA40" s="67"/>
      <c r="AB40" s="68"/>
      <c r="AC40" s="67"/>
      <c r="AD40" s="68"/>
      <c r="AE40" s="67"/>
      <c r="AF40" s="68"/>
      <c r="AG40" s="67"/>
      <c r="AH40" s="68"/>
      <c r="AI40" s="67"/>
      <c r="AJ40" s="68"/>
      <c r="AK40" s="67"/>
      <c r="AL40" s="68"/>
      <c r="AM40" s="67"/>
      <c r="AN40" s="68"/>
      <c r="AO40" s="67"/>
      <c r="AP40" s="68"/>
      <c r="AQ40" s="67"/>
      <c r="AR40" s="68"/>
      <c r="AS40" s="67"/>
      <c r="AT40" s="68"/>
      <c r="AU40" s="67"/>
      <c r="AV40" s="68"/>
      <c r="AW40" s="67"/>
      <c r="AX40" s="79"/>
      <c r="AY40" s="9" t="str">
        <f t="shared" si="0"/>
        <v/>
      </c>
      <c r="AZ40" s="39" t="str">
        <f t="shared" si="3"/>
        <v/>
      </c>
      <c r="BA40" s="39" t="str">
        <f t="shared" si="1"/>
        <v/>
      </c>
      <c r="BB40" s="16" t="str">
        <f t="shared" si="4"/>
        <v/>
      </c>
      <c r="BC40" s="76"/>
    </row>
    <row r="41" spans="1:55" ht="9.75" customHeight="1" x14ac:dyDescent="0.2">
      <c r="A41" s="24"/>
      <c r="B41" s="5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4"/>
      <c r="AZ41" s="24"/>
      <c r="BA41" s="24"/>
      <c r="BB41" s="24"/>
      <c r="BC41" s="11"/>
    </row>
    <row r="42" spans="1:55" x14ac:dyDescent="0.2">
      <c r="A42" s="24"/>
      <c r="B42" s="59"/>
      <c r="C42" s="105" t="s">
        <v>55</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24"/>
      <c r="AZ42" s="24"/>
      <c r="BA42" s="24"/>
      <c r="BB42" s="24"/>
      <c r="BC42" s="11"/>
    </row>
    <row r="45" spans="1:55" x14ac:dyDescent="0.2">
      <c r="A45" s="103" t="s">
        <v>37</v>
      </c>
      <c r="B45" s="103"/>
      <c r="C45" s="104">
        <v>17</v>
      </c>
      <c r="D45" s="104"/>
      <c r="E45" s="10"/>
      <c r="F45" s="10"/>
      <c r="G45" s="10"/>
      <c r="H45" s="10"/>
      <c r="BB45" s="1" t="s">
        <v>38</v>
      </c>
      <c r="BC45" s="14">
        <f ca="1">+TODAY()</f>
        <v>44531</v>
      </c>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c r="E49" s="10"/>
      <c r="F49" s="10"/>
      <c r="G49" s="10"/>
      <c r="H49" s="10"/>
    </row>
    <row r="50" spans="1:55" x14ac:dyDescent="0.2">
      <c r="A50" s="12"/>
    </row>
    <row r="51" spans="1:55" x14ac:dyDescent="0.2">
      <c r="A51" s="43" t="s">
        <v>61</v>
      </c>
    </row>
    <row r="53" spans="1:55" x14ac:dyDescent="0.2">
      <c r="A53" s="13"/>
      <c r="B53" s="61"/>
    </row>
    <row r="56" spans="1:55" ht="30.7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DJlJu7cBoA9oKG70ROewEpYhNLttirSRI/K7OYDU/uC2+5XaUXtfEhIQB8y/lRsENlnV6cy3WIwHKWx/3MYGsw==" saltValue="/7x2Vf+l6dmLiNIoyCG96A==" spinCount="100000" sheet="1" objects="1" scenarios="1"/>
  <protectedRanges>
    <protectedRange sqref="C41:AX41" name="Compilazione_1"/>
    <protectedRange sqref="C40:AX40" name="Compilazione_2"/>
    <protectedRange sqref="C42:AX42" name="Compilazione_1_1"/>
    <protectedRange sqref="C10:AD39 AU10:AX39" name="Compilazione_2_1"/>
    <protectedRange sqref="AE10:AT39" name="Compilazione_2_1_1"/>
    <protectedRange sqref="C45:D45" name="Compilazione_3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0:AX40">
    <cfRule type="containsText" dxfId="117" priority="262" operator="containsText" text="n">
      <formula>NOT(ISERROR(SEARCH("n",C40)))</formula>
    </cfRule>
    <cfRule type="containsText" dxfId="116" priority="263" operator="containsText" text="r">
      <formula>NOT(ISERROR(SEARCH("r",C40)))</formula>
    </cfRule>
    <cfRule type="containsText" dxfId="115" priority="264" operator="containsText" text="w">
      <formula>NOT(ISERROR(SEARCH("w",C40)))</formula>
    </cfRule>
  </conditionalFormatting>
  <conditionalFormatting sqref="AU10:AX39 C10:AD39">
    <cfRule type="containsText" dxfId="114" priority="231" operator="containsText" text="n">
      <formula>NOT(ISERROR(SEARCH("n",C10)))</formula>
    </cfRule>
    <cfRule type="containsText" dxfId="113" priority="232" operator="containsText" text="r">
      <formula>NOT(ISERROR(SEARCH("r",C10)))</formula>
    </cfRule>
    <cfRule type="containsText" dxfId="112" priority="233" operator="containsText" text="w">
      <formula>NOT(ISERROR(SEARCH("w",C10)))</formula>
    </cfRule>
  </conditionalFormatting>
  <conditionalFormatting sqref="AE10:AT39">
    <cfRule type="containsText" dxfId="111" priority="228" operator="containsText" text="n">
      <formula>NOT(ISERROR(SEARCH("n",AE10)))</formula>
    </cfRule>
    <cfRule type="containsText" dxfId="110" priority="229" operator="containsText" text="r">
      <formula>NOT(ISERROR(SEARCH("r",AE10)))</formula>
    </cfRule>
    <cfRule type="containsText" dxfId="109" priority="230" operator="containsText" text="w">
      <formula>NOT(ISERROR(SEARCH("w",AE10)))</formula>
    </cfRule>
  </conditionalFormatting>
  <conditionalFormatting sqref="C46:D46">
    <cfRule type="cellIs" dxfId="108" priority="13" operator="greaterThan">
      <formula>14</formula>
    </cfRule>
  </conditionalFormatting>
  <conditionalFormatting sqref="C47:D47">
    <cfRule type="cellIs" dxfId="107" priority="12" operator="greaterThan">
      <formula>72</formula>
    </cfRule>
  </conditionalFormatting>
  <conditionalFormatting sqref="C48:D48">
    <cfRule type="cellIs" dxfId="106" priority="11" operator="lessThan">
      <formula>10</formula>
    </cfRule>
  </conditionalFormatting>
  <conditionalFormatting sqref="C49:D49">
    <cfRule type="cellIs" dxfId="105" priority="10" operator="lessThan">
      <formula>77</formula>
    </cfRule>
  </conditionalFormatting>
  <conditionalFormatting sqref="C46:D49">
    <cfRule type="containsBlanks" priority="9" stopIfTrue="1">
      <formula>LEN(TRIM(C46))=0</formula>
    </cfRule>
  </conditionalFormatting>
  <conditionalFormatting sqref="AY10:AY40">
    <cfRule type="containsBlanks" priority="7" stopIfTrue="1">
      <formula>LEN(TRIM(AY10))=0</formula>
    </cfRule>
    <cfRule type="cellIs" dxfId="104" priority="8" operator="greaterThan">
      <formula>14</formula>
    </cfRule>
  </conditionalFormatting>
  <conditionalFormatting sqref="BA10:BA40">
    <cfRule type="containsBlanks" priority="4" stopIfTrue="1">
      <formula>LEN(TRIM(BA10))=0</formula>
    </cfRule>
    <cfRule type="cellIs" dxfId="103" priority="5" operator="lessThan">
      <formula>10</formula>
    </cfRule>
  </conditionalFormatting>
  <conditionalFormatting sqref="AZ10:AZ40">
    <cfRule type="containsBlanks" priority="2" stopIfTrue="1">
      <formula>LEN(TRIM(AZ10))=0</formula>
    </cfRule>
    <cfRule type="cellIs" dxfId="102" priority="6" operator="greaterThan">
      <formula>72</formula>
    </cfRule>
  </conditionalFormatting>
  <conditionalFormatting sqref="BB10:BB40">
    <cfRule type="containsBlanks" priority="1" stopIfTrue="1">
      <formula>LEN(TRIM(BB10))=0</formula>
    </cfRule>
    <cfRule type="cellIs" dxfId="101" priority="3" operator="lessThan">
      <formula>77</formula>
    </cfRule>
  </conditionalFormatting>
  <dataValidations count="3">
    <dataValidation allowBlank="1" showDropDown="1" showInputMessage="1" showErrorMessage="1" sqref="C42:AX42" xr:uid="{00000000-0002-0000-0600-000000000000}"/>
    <dataValidation type="list" allowBlank="1" showDropDown="1" showInputMessage="1" showErrorMessage="1" sqref="C41:AX41" xr:uid="{00000000-0002-0000-0600-000001000000}">
      <formula1>"x, "</formula1>
    </dataValidation>
    <dataValidation type="list" allowBlank="1" showDropDown="1" showInputMessage="1" showErrorMessage="1" sqref="C10:AX40" xr:uid="{00000000-0002-0000-0600-000002000000}">
      <formula1>"w,r,n"</formula1>
    </dataValidation>
  </dataValidation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pageSetUpPr fitToPage="1"/>
  </sheetPr>
  <dimension ref="A1: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33203125" style="52" customWidth="1"/>
    <col min="3" max="50" width="3.5" customWidth="1"/>
    <col min="51" max="54" width="16" customWidth="1"/>
    <col min="55" max="55" width="22.5" customWidth="1"/>
  </cols>
  <sheetData>
    <row r="1" spans="1:55" x14ac:dyDescent="0.2">
      <c r="B1" s="70"/>
    </row>
    <row r="2" spans="1:55" x14ac:dyDescent="0.2">
      <c r="B2" s="70"/>
    </row>
    <row r="3" spans="1:55" x14ac:dyDescent="0.2">
      <c r="B3" s="70"/>
    </row>
    <row r="4" spans="1:55" x14ac:dyDescent="0.2">
      <c r="B4" s="70"/>
    </row>
    <row r="5" spans="1:55" ht="24.75" customHeight="1" x14ac:dyDescent="0.2">
      <c r="A5" s="89" t="s">
        <v>29</v>
      </c>
      <c r="B5" s="89"/>
      <c r="C5" s="89"/>
      <c r="D5" s="89"/>
      <c r="E5" s="92" t="str">
        <f>+'_Seafarers Data'!B1</f>
        <v>SURNAME</v>
      </c>
      <c r="F5" s="92"/>
      <c r="G5" s="92"/>
      <c r="H5" s="92"/>
      <c r="I5" s="92"/>
      <c r="J5" s="92"/>
      <c r="K5" s="92"/>
      <c r="L5" s="92"/>
      <c r="M5" s="92"/>
      <c r="N5" s="92"/>
      <c r="O5" s="92"/>
      <c r="P5" s="92"/>
      <c r="Q5" s="92"/>
      <c r="R5" s="89" t="s">
        <v>30</v>
      </c>
      <c r="S5" s="89"/>
      <c r="T5" s="89"/>
      <c r="U5" s="89"/>
      <c r="V5" s="89"/>
      <c r="W5" s="89"/>
      <c r="X5" s="89"/>
      <c r="Y5" s="89"/>
      <c r="Z5" s="89"/>
      <c r="AA5" s="89"/>
      <c r="AB5" s="92" t="str">
        <f>+'_Seafarers Data'!B2</f>
        <v>NAME</v>
      </c>
      <c r="AC5" s="92"/>
      <c r="AD5" s="92"/>
      <c r="AE5" s="92"/>
      <c r="AF5" s="92"/>
      <c r="AG5" s="92"/>
      <c r="AH5" s="92"/>
      <c r="AI5" s="92"/>
      <c r="AJ5" s="92"/>
      <c r="AK5" s="92"/>
      <c r="AL5" s="92"/>
      <c r="AM5" s="92"/>
      <c r="AN5" s="92"/>
      <c r="AO5" s="20"/>
      <c r="AP5" s="20"/>
      <c r="AQ5" s="89" t="s">
        <v>31</v>
      </c>
      <c r="AR5" s="89"/>
      <c r="AS5" s="89"/>
      <c r="AT5" s="89"/>
      <c r="AU5" s="89"/>
      <c r="AV5" s="89"/>
      <c r="AW5" s="89"/>
      <c r="AX5" s="89"/>
      <c r="AY5" s="90" t="str">
        <f>+'_Seafarers Data'!B3</f>
        <v>RANK</v>
      </c>
      <c r="AZ5" s="90"/>
      <c r="BA5" s="90"/>
      <c r="BB5" s="90"/>
      <c r="BC5" s="90"/>
    </row>
    <row r="6" spans="1:55" ht="24.75" customHeight="1" x14ac:dyDescent="0.2">
      <c r="A6" s="89" t="s">
        <v>32</v>
      </c>
      <c r="B6" s="89"/>
      <c r="C6" s="89" t="s">
        <v>33</v>
      </c>
      <c r="D6" s="89"/>
      <c r="E6" s="91" t="str">
        <f>+'_Seafarers Data'!B4</f>
        <v>M/V XXXXXXXXX MLC Work and rest hours form</v>
      </c>
      <c r="F6" s="91"/>
      <c r="G6" s="91"/>
      <c r="H6" s="91"/>
      <c r="I6" s="91"/>
      <c r="J6" s="91"/>
      <c r="K6" s="91"/>
      <c r="L6" s="91"/>
      <c r="M6" s="91"/>
      <c r="N6" s="91"/>
      <c r="O6" s="91"/>
      <c r="P6" s="91"/>
      <c r="Q6" s="91"/>
      <c r="R6" s="89" t="s">
        <v>34</v>
      </c>
      <c r="S6" s="89"/>
      <c r="T6" s="89"/>
      <c r="U6" s="89"/>
      <c r="V6" s="89"/>
      <c r="W6" s="89"/>
      <c r="X6" s="89"/>
      <c r="Y6" s="89"/>
      <c r="Z6" s="89"/>
      <c r="AA6" s="89"/>
      <c r="AB6" s="91">
        <f>+'_Seafarers Data'!B5</f>
        <v>2022</v>
      </c>
      <c r="AC6" s="91"/>
      <c r="AD6" s="91"/>
      <c r="AE6" s="93" t="s">
        <v>35</v>
      </c>
      <c r="AF6" s="93"/>
      <c r="AG6" s="93"/>
      <c r="AH6" s="93"/>
      <c r="AI6" s="93"/>
      <c r="AJ6" s="91" t="s">
        <v>47</v>
      </c>
      <c r="AK6" s="91"/>
      <c r="AL6" s="91"/>
      <c r="AM6" s="91"/>
      <c r="AN6" s="91"/>
      <c r="AO6" s="20"/>
      <c r="AP6" s="20"/>
      <c r="AQ6" s="89" t="s">
        <v>36</v>
      </c>
      <c r="AR6" s="89"/>
      <c r="AS6" s="89"/>
      <c r="AT6" s="89"/>
      <c r="AU6" s="89"/>
      <c r="AV6" s="89"/>
      <c r="AW6" s="89"/>
      <c r="AX6" s="89"/>
      <c r="AY6" s="21" t="str">
        <f>+'_Seafarers Data'!B6</f>
        <v>yes</v>
      </c>
      <c r="AZ6" s="22"/>
      <c r="BA6" s="22"/>
      <c r="BB6" s="22"/>
      <c r="BC6" s="22"/>
    </row>
    <row r="7" spans="1:55" x14ac:dyDescent="0.2">
      <c r="AE7" s="11"/>
      <c r="AF7" s="11"/>
      <c r="AG7" s="11"/>
      <c r="AH7" s="11"/>
      <c r="AI7" s="11"/>
      <c r="AZ7" s="11"/>
      <c r="BA7" s="11"/>
      <c r="BB7" s="11"/>
      <c r="BC7" s="11"/>
    </row>
    <row r="8" spans="1:55" ht="16" thickBot="1" x14ac:dyDescent="0.25">
      <c r="C8" s="95"/>
      <c r="D8" s="95"/>
      <c r="E8" s="94"/>
      <c r="F8" s="95"/>
      <c r="G8" s="94"/>
      <c r="H8" s="95"/>
      <c r="I8" s="94"/>
      <c r="J8" s="95"/>
      <c r="K8" s="94"/>
      <c r="L8" s="95"/>
      <c r="M8" s="94"/>
      <c r="N8" s="95"/>
      <c r="O8" s="94"/>
      <c r="P8" s="95"/>
      <c r="Q8" s="94"/>
      <c r="R8" s="95"/>
      <c r="S8" s="94"/>
      <c r="T8" s="95"/>
      <c r="U8" s="94"/>
      <c r="V8" s="95"/>
      <c r="W8" s="94"/>
      <c r="X8" s="95"/>
      <c r="Y8" s="94"/>
      <c r="Z8" s="95"/>
      <c r="AA8" s="94"/>
      <c r="AB8" s="95"/>
      <c r="AC8" s="94"/>
      <c r="AD8" s="95"/>
      <c r="AE8" s="94"/>
      <c r="AF8" s="95"/>
      <c r="AG8" s="94"/>
      <c r="AH8" s="95"/>
      <c r="AI8" s="94"/>
      <c r="AJ8" s="95"/>
      <c r="AK8" s="94"/>
      <c r="AL8" s="95"/>
      <c r="AM8" s="94"/>
      <c r="AN8" s="95"/>
      <c r="AO8" s="94"/>
      <c r="AP8" s="95"/>
      <c r="AQ8" s="94"/>
      <c r="AR8" s="95"/>
      <c r="AS8" s="94"/>
      <c r="AT8" s="95"/>
      <c r="AU8" s="94"/>
      <c r="AV8" s="95"/>
      <c r="AW8" s="94"/>
      <c r="AX8" s="95"/>
    </row>
    <row r="9" spans="1:55" ht="31.5" customHeight="1" thickBot="1" x14ac:dyDescent="0.25">
      <c r="A9" s="6" t="s">
        <v>0</v>
      </c>
      <c r="B9" s="6" t="s">
        <v>25</v>
      </c>
      <c r="C9" s="96" t="s">
        <v>1</v>
      </c>
      <c r="D9" s="97"/>
      <c r="E9" s="96" t="s">
        <v>2</v>
      </c>
      <c r="F9" s="97"/>
      <c r="G9" s="96" t="s">
        <v>3</v>
      </c>
      <c r="H9" s="97"/>
      <c r="I9" s="96" t="s">
        <v>4</v>
      </c>
      <c r="J9" s="97"/>
      <c r="K9" s="96" t="s">
        <v>5</v>
      </c>
      <c r="L9" s="97"/>
      <c r="M9" s="96" t="s">
        <v>6</v>
      </c>
      <c r="N9" s="97"/>
      <c r="O9" s="96" t="s">
        <v>7</v>
      </c>
      <c r="P9" s="97"/>
      <c r="Q9" s="96" t="s">
        <v>8</v>
      </c>
      <c r="R9" s="97"/>
      <c r="S9" s="96" t="s">
        <v>9</v>
      </c>
      <c r="T9" s="97"/>
      <c r="U9" s="96" t="s">
        <v>10</v>
      </c>
      <c r="V9" s="97"/>
      <c r="W9" s="96" t="s">
        <v>11</v>
      </c>
      <c r="X9" s="97"/>
      <c r="Y9" s="96" t="s">
        <v>12</v>
      </c>
      <c r="Z9" s="97"/>
      <c r="AA9" s="96" t="s">
        <v>13</v>
      </c>
      <c r="AB9" s="97"/>
      <c r="AC9" s="96" t="s">
        <v>14</v>
      </c>
      <c r="AD9" s="97"/>
      <c r="AE9" s="96" t="s">
        <v>15</v>
      </c>
      <c r="AF9" s="97"/>
      <c r="AG9" s="96" t="s">
        <v>16</v>
      </c>
      <c r="AH9" s="97"/>
      <c r="AI9" s="96" t="s">
        <v>17</v>
      </c>
      <c r="AJ9" s="97"/>
      <c r="AK9" s="96" t="s">
        <v>18</v>
      </c>
      <c r="AL9" s="97"/>
      <c r="AM9" s="96" t="s">
        <v>19</v>
      </c>
      <c r="AN9" s="97"/>
      <c r="AO9" s="96" t="s">
        <v>20</v>
      </c>
      <c r="AP9" s="97"/>
      <c r="AQ9" s="96" t="s">
        <v>21</v>
      </c>
      <c r="AR9" s="97"/>
      <c r="AS9" s="96" t="s">
        <v>22</v>
      </c>
      <c r="AT9" s="97"/>
      <c r="AU9" s="96" t="s">
        <v>23</v>
      </c>
      <c r="AV9" s="97"/>
      <c r="AW9" s="96" t="s">
        <v>24</v>
      </c>
      <c r="AX9" s="100"/>
      <c r="AY9" s="34" t="s">
        <v>26</v>
      </c>
      <c r="AZ9" s="35" t="s">
        <v>54</v>
      </c>
      <c r="BA9" s="35" t="s">
        <v>27</v>
      </c>
      <c r="BB9" s="36" t="s">
        <v>41</v>
      </c>
      <c r="BC9" s="6" t="s">
        <v>28</v>
      </c>
    </row>
    <row r="10" spans="1:55" x14ac:dyDescent="0.2">
      <c r="A10" s="27">
        <v>1</v>
      </c>
      <c r="B10" s="62">
        <v>44713</v>
      </c>
      <c r="C10" s="63"/>
      <c r="D10" s="64"/>
      <c r="E10" s="63"/>
      <c r="F10" s="64"/>
      <c r="G10" s="63"/>
      <c r="H10" s="64"/>
      <c r="I10" s="63"/>
      <c r="J10" s="64"/>
      <c r="K10" s="63"/>
      <c r="L10" s="64"/>
      <c r="M10" s="63"/>
      <c r="N10" s="64"/>
      <c r="O10" s="63"/>
      <c r="P10" s="64"/>
      <c r="Q10" s="63"/>
      <c r="R10" s="64"/>
      <c r="S10" s="63"/>
      <c r="T10" s="64"/>
      <c r="U10" s="63"/>
      <c r="V10" s="64"/>
      <c r="W10" s="63"/>
      <c r="X10" s="64"/>
      <c r="Y10" s="63"/>
      <c r="Z10" s="64"/>
      <c r="AA10" s="63"/>
      <c r="AB10" s="64"/>
      <c r="AC10" s="63"/>
      <c r="AD10" s="64"/>
      <c r="AE10" s="63"/>
      <c r="AF10" s="64"/>
      <c r="AG10" s="63"/>
      <c r="AH10" s="64"/>
      <c r="AI10" s="63"/>
      <c r="AJ10" s="64"/>
      <c r="AK10" s="63"/>
      <c r="AL10" s="64"/>
      <c r="AM10" s="63"/>
      <c r="AN10" s="64"/>
      <c r="AO10" s="63"/>
      <c r="AP10" s="64"/>
      <c r="AQ10" s="63"/>
      <c r="AR10" s="64"/>
      <c r="AS10" s="63"/>
      <c r="AT10" s="64"/>
      <c r="AU10" s="63"/>
      <c r="AV10" s="64"/>
      <c r="AW10" s="63"/>
      <c r="AX10" s="84"/>
      <c r="AY10" s="29" t="str">
        <f>IF(COUNTA(C10:AX10)=0,"",(COUNTIF(C10:AX10,"w")/2))</f>
        <v/>
      </c>
      <c r="AZ10" s="38" t="str">
        <f>IF(COUNTA(C10:AX10)=0,"",IF(COUNT(AY10,May!AY40,May!AY39,May!AY38,May!AY37,May!AY36,May!AY35)&lt;7,"",(AY10+May!AY40+May!AY39+May!AY38+May!AY37+May!AY36+May!AY35)))</f>
        <v/>
      </c>
      <c r="BA10" s="38" t="str">
        <f>IF(COUNTA(C10:AX10)=0,"",(COUNTIF(C10:AX10,"r")/2))</f>
        <v/>
      </c>
      <c r="BB10" s="83" t="str">
        <f>IF(COUNTA(C10:AX10)=0,"",IF(COUNT(BA10,May!BA40,May!BA39,May!BA38,May!BA37,May!BA36,May!BA35)&lt;7,"",(BA10+May!BA40+May!BA39+May!BA38+May!BA37+May!BA36+May!BA35)))</f>
        <v/>
      </c>
      <c r="BC10" s="77"/>
    </row>
    <row r="11" spans="1:55" x14ac:dyDescent="0.2">
      <c r="A11" s="4">
        <v>2</v>
      </c>
      <c r="B11" s="54">
        <f>+B10+1</f>
        <v>44714</v>
      </c>
      <c r="C11" s="65"/>
      <c r="D11" s="66"/>
      <c r="E11" s="65"/>
      <c r="F11" s="66"/>
      <c r="G11" s="65"/>
      <c r="H11" s="66"/>
      <c r="I11" s="65"/>
      <c r="J11" s="66"/>
      <c r="K11" s="65"/>
      <c r="L11" s="66"/>
      <c r="M11" s="65"/>
      <c r="N11" s="66"/>
      <c r="O11" s="65"/>
      <c r="P11" s="66"/>
      <c r="Q11" s="65"/>
      <c r="R11" s="66"/>
      <c r="S11" s="65"/>
      <c r="T11" s="66"/>
      <c r="U11" s="65"/>
      <c r="V11" s="66"/>
      <c r="W11" s="65"/>
      <c r="X11" s="66"/>
      <c r="Y11" s="65"/>
      <c r="Z11" s="66"/>
      <c r="AA11" s="65"/>
      <c r="AB11" s="66"/>
      <c r="AC11" s="65"/>
      <c r="AD11" s="66"/>
      <c r="AE11" s="65"/>
      <c r="AF11" s="66"/>
      <c r="AG11" s="65"/>
      <c r="AH11" s="66"/>
      <c r="AI11" s="65"/>
      <c r="AJ11" s="66"/>
      <c r="AK11" s="65"/>
      <c r="AL11" s="66"/>
      <c r="AM11" s="65"/>
      <c r="AN11" s="66"/>
      <c r="AO11" s="65"/>
      <c r="AP11" s="66"/>
      <c r="AQ11" s="65"/>
      <c r="AR11" s="66"/>
      <c r="AS11" s="65"/>
      <c r="AT11" s="66"/>
      <c r="AU11" s="65"/>
      <c r="AV11" s="66"/>
      <c r="AW11" s="65"/>
      <c r="AX11" s="78"/>
      <c r="AY11" s="8" t="str">
        <f t="shared" ref="AY11:AY39" si="0">IF(COUNTA(C11:AX11)=0,"",(COUNTIF(C11:AX11,"w")/2))</f>
        <v/>
      </c>
      <c r="AZ11" s="37" t="str">
        <f>IF(COUNTA(C11:AX11)=0,"",IF(COUNT(AY10,AY11,May!AY40,May!AY39,May!AY38,May!AY37,May!AY36)&lt;7,"",(AY10+AY11+May!AY40+May!AY39+May!AY38+May!AY37+May!AY36)))</f>
        <v/>
      </c>
      <c r="BA11" s="37" t="str">
        <f t="shared" ref="BA11:BA39" si="1">IF(COUNTA(C11:AX11)=0,"",(COUNTIF(C11:AX11,"r")/2))</f>
        <v/>
      </c>
      <c r="BB11" s="2" t="str">
        <f>IF(COUNTA(C11:AX11)=0,"",IF(COUNT(BA10,BA11,May!BA40,May!BA39,May!BA38,May!BA37,May!BA36)&lt;7,"",(BA10+BA11+May!BA40+May!BA39+May!BA38+May!BA37+May!BA36)))</f>
        <v/>
      </c>
      <c r="BC11" s="75"/>
    </row>
    <row r="12" spans="1:55" x14ac:dyDescent="0.2">
      <c r="A12" s="4">
        <v>3</v>
      </c>
      <c r="B12" s="54">
        <f t="shared" ref="B12:B39" si="2">+B11+1</f>
        <v>44715</v>
      </c>
      <c r="C12" s="65"/>
      <c r="D12" s="66"/>
      <c r="E12" s="65"/>
      <c r="F12" s="66"/>
      <c r="G12" s="65"/>
      <c r="H12" s="66"/>
      <c r="I12" s="65"/>
      <c r="J12" s="66"/>
      <c r="K12" s="65"/>
      <c r="L12" s="66"/>
      <c r="M12" s="65"/>
      <c r="N12" s="66"/>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65"/>
      <c r="AV12" s="66"/>
      <c r="AW12" s="65"/>
      <c r="AX12" s="78"/>
      <c r="AY12" s="8" t="str">
        <f t="shared" si="0"/>
        <v/>
      </c>
      <c r="AZ12" s="37" t="str">
        <f>IF(COUNTA(C12:AX12)=0,"",IF(COUNT(AY10,AY11,AY12,May!AY40,May!AY39,May!AY38,May!AY37)&lt;7,"",(AY10+AY11+AY12+May!AY40+May!AY39+May!AY38+May!AY37)))</f>
        <v/>
      </c>
      <c r="BA12" s="37" t="str">
        <f t="shared" si="1"/>
        <v/>
      </c>
      <c r="BB12" s="2" t="str">
        <f>IF(COUNTA(C12:AX12)=0,"",IF(COUNT(BA10,BA11,BA12,May!BA40,May!BA39,May!BA38,May!BA37)&lt;7,"",(BA10+BA11+BA12+May!BA40+May!BA39+May!BA38+May!BA37)))</f>
        <v/>
      </c>
      <c r="BC12" s="75"/>
    </row>
    <row r="13" spans="1:55" x14ac:dyDescent="0.2">
      <c r="A13" s="4">
        <v>4</v>
      </c>
      <c r="B13" s="54">
        <f t="shared" si="2"/>
        <v>44716</v>
      </c>
      <c r="C13" s="65"/>
      <c r="D13" s="66"/>
      <c r="E13" s="65"/>
      <c r="F13" s="66"/>
      <c r="G13" s="65"/>
      <c r="H13" s="66"/>
      <c r="I13" s="65"/>
      <c r="J13" s="66"/>
      <c r="K13" s="65"/>
      <c r="L13" s="66"/>
      <c r="M13" s="65"/>
      <c r="N13" s="66"/>
      <c r="O13" s="65"/>
      <c r="P13" s="66"/>
      <c r="Q13" s="65"/>
      <c r="R13" s="66"/>
      <c r="S13" s="65"/>
      <c r="T13" s="66"/>
      <c r="U13" s="65"/>
      <c r="V13" s="66"/>
      <c r="W13" s="65"/>
      <c r="X13" s="66"/>
      <c r="Y13" s="65"/>
      <c r="Z13" s="66"/>
      <c r="AA13" s="65"/>
      <c r="AB13" s="66"/>
      <c r="AC13" s="65"/>
      <c r="AD13" s="66"/>
      <c r="AE13" s="65"/>
      <c r="AF13" s="66"/>
      <c r="AG13" s="65"/>
      <c r="AH13" s="66"/>
      <c r="AI13" s="65"/>
      <c r="AJ13" s="66"/>
      <c r="AK13" s="65"/>
      <c r="AL13" s="66"/>
      <c r="AM13" s="65"/>
      <c r="AN13" s="66"/>
      <c r="AO13" s="65"/>
      <c r="AP13" s="66"/>
      <c r="AQ13" s="65"/>
      <c r="AR13" s="66"/>
      <c r="AS13" s="65"/>
      <c r="AT13" s="66"/>
      <c r="AU13" s="65"/>
      <c r="AV13" s="66"/>
      <c r="AW13" s="65"/>
      <c r="AX13" s="78"/>
      <c r="AY13" s="8" t="str">
        <f t="shared" si="0"/>
        <v/>
      </c>
      <c r="AZ13" s="37" t="str">
        <f>IF(COUNTA(C13:AX13)=0,"",IF(COUNT(AY10,AY11,AY12,AY13,May!AY40,May!AY39,May!AY38)&lt;7,"",(AY10+AY11+AY12+AY13+May!AY40+May!AY39+May!AY38)))</f>
        <v/>
      </c>
      <c r="BA13" s="37" t="str">
        <f t="shared" si="1"/>
        <v/>
      </c>
      <c r="BB13" s="2" t="str">
        <f>IF(COUNTA(C13:AX13)=0,"",IF(COUNT(BA10,BA11,BA12,BA13,May!BA40,May!BA39,May!BA38)&lt;7,"",(BA10+BA11+BA12+BA13+May!BA40+May!BA39+May!BA38)))</f>
        <v/>
      </c>
      <c r="BC13" s="75"/>
    </row>
    <row r="14" spans="1:55" x14ac:dyDescent="0.2">
      <c r="A14" s="4">
        <v>5</v>
      </c>
      <c r="B14" s="54">
        <f t="shared" si="2"/>
        <v>44717</v>
      </c>
      <c r="C14" s="65"/>
      <c r="D14" s="66"/>
      <c r="E14" s="65"/>
      <c r="F14" s="66"/>
      <c r="G14" s="65"/>
      <c r="H14" s="66"/>
      <c r="I14" s="65"/>
      <c r="J14" s="66"/>
      <c r="K14" s="65"/>
      <c r="L14" s="66"/>
      <c r="M14" s="65"/>
      <c r="N14" s="66"/>
      <c r="O14" s="65"/>
      <c r="P14" s="66"/>
      <c r="Q14" s="65"/>
      <c r="R14" s="66"/>
      <c r="S14" s="65"/>
      <c r="T14" s="66"/>
      <c r="U14" s="65"/>
      <c r="V14" s="66"/>
      <c r="W14" s="65"/>
      <c r="X14" s="66"/>
      <c r="Y14" s="65"/>
      <c r="Z14" s="66"/>
      <c r="AA14" s="65"/>
      <c r="AB14" s="66"/>
      <c r="AC14" s="65"/>
      <c r="AD14" s="66"/>
      <c r="AE14" s="65"/>
      <c r="AF14" s="66"/>
      <c r="AG14" s="65"/>
      <c r="AH14" s="66"/>
      <c r="AI14" s="65"/>
      <c r="AJ14" s="66"/>
      <c r="AK14" s="65"/>
      <c r="AL14" s="66"/>
      <c r="AM14" s="65"/>
      <c r="AN14" s="66"/>
      <c r="AO14" s="65"/>
      <c r="AP14" s="66"/>
      <c r="AQ14" s="65"/>
      <c r="AR14" s="66"/>
      <c r="AS14" s="65"/>
      <c r="AT14" s="66"/>
      <c r="AU14" s="65"/>
      <c r="AV14" s="66"/>
      <c r="AW14" s="65"/>
      <c r="AX14" s="78"/>
      <c r="AY14" s="8" t="str">
        <f t="shared" si="0"/>
        <v/>
      </c>
      <c r="AZ14" s="37" t="str">
        <f>IF(COUNTA(C14:AX14)=0,"",IF(COUNT(AY10,AY11,AY12,AY13,AY14,May!AY40,May!AY39)&lt;7,"",(AY10+AY11+AY12+AY13+AY14+May!AY40+May!AY39)))</f>
        <v/>
      </c>
      <c r="BA14" s="37" t="str">
        <f t="shared" si="1"/>
        <v/>
      </c>
      <c r="BB14" s="2" t="str">
        <f>IF(COUNTA(C14:AX14)=0,"",IF(COUNT(BA10,BA11,BA12,BA13,BA14,May!BA40,May!BA39)&lt;7,"",(BA10+BA11+BA12+BA13+BA14+May!BA40+May!BA39)))</f>
        <v/>
      </c>
      <c r="BC14" s="75"/>
    </row>
    <row r="15" spans="1:55" x14ac:dyDescent="0.2">
      <c r="A15" s="4">
        <v>6</v>
      </c>
      <c r="B15" s="54">
        <f t="shared" si="2"/>
        <v>44718</v>
      </c>
      <c r="C15" s="65"/>
      <c r="D15" s="66"/>
      <c r="E15" s="65"/>
      <c r="F15" s="66"/>
      <c r="G15" s="65"/>
      <c r="H15" s="66"/>
      <c r="I15" s="65"/>
      <c r="J15" s="66"/>
      <c r="K15" s="65"/>
      <c r="L15" s="66"/>
      <c r="M15" s="65"/>
      <c r="N15" s="66"/>
      <c r="O15" s="65"/>
      <c r="P15" s="66"/>
      <c r="Q15" s="65"/>
      <c r="R15" s="66"/>
      <c r="S15" s="65"/>
      <c r="T15" s="66"/>
      <c r="U15" s="65"/>
      <c r="V15" s="66"/>
      <c r="W15" s="65"/>
      <c r="X15" s="66"/>
      <c r="Y15" s="65"/>
      <c r="Z15" s="66"/>
      <c r="AA15" s="65"/>
      <c r="AB15" s="66"/>
      <c r="AC15" s="65"/>
      <c r="AD15" s="66"/>
      <c r="AE15" s="65"/>
      <c r="AF15" s="66"/>
      <c r="AG15" s="65"/>
      <c r="AH15" s="66"/>
      <c r="AI15" s="65"/>
      <c r="AJ15" s="66"/>
      <c r="AK15" s="65"/>
      <c r="AL15" s="66"/>
      <c r="AM15" s="65"/>
      <c r="AN15" s="66"/>
      <c r="AO15" s="65"/>
      <c r="AP15" s="66"/>
      <c r="AQ15" s="65"/>
      <c r="AR15" s="66"/>
      <c r="AS15" s="65"/>
      <c r="AT15" s="66"/>
      <c r="AU15" s="65"/>
      <c r="AV15" s="66"/>
      <c r="AW15" s="65"/>
      <c r="AX15" s="78"/>
      <c r="AY15" s="8" t="str">
        <f t="shared" si="0"/>
        <v/>
      </c>
      <c r="AZ15" s="37" t="str">
        <f>IF(COUNTA(C15:AX15)=0,"",IF(COUNT(AY10,AY11,AY12,AY13,AY14,AY15,May!AY40)&lt;7,"",(AY10+AY11+AY12+AY13+AY14+AY15+May!AY40)))</f>
        <v/>
      </c>
      <c r="BA15" s="37" t="str">
        <f t="shared" si="1"/>
        <v/>
      </c>
      <c r="BB15" s="2" t="str">
        <f>IF(COUNTA(C15:AX15)=0,"",IF(COUNT(BA10,BA11,BA12,BA13,BA14,BA15,May!BA40)&lt;7,"",(BA10+BA11+BA12+BA13+BA14+BA15+May!BA40)))</f>
        <v/>
      </c>
      <c r="BC15" s="75"/>
    </row>
    <row r="16" spans="1:55" x14ac:dyDescent="0.2">
      <c r="A16" s="4">
        <v>7</v>
      </c>
      <c r="B16" s="54">
        <f t="shared" si="2"/>
        <v>44719</v>
      </c>
      <c r="C16" s="65"/>
      <c r="D16" s="66"/>
      <c r="E16" s="65"/>
      <c r="F16" s="66"/>
      <c r="G16" s="65"/>
      <c r="H16" s="66"/>
      <c r="I16" s="65"/>
      <c r="J16" s="66"/>
      <c r="K16" s="65"/>
      <c r="L16" s="66"/>
      <c r="M16" s="65"/>
      <c r="N16" s="66"/>
      <c r="O16" s="65"/>
      <c r="P16" s="66"/>
      <c r="Q16" s="65"/>
      <c r="R16" s="66"/>
      <c r="S16" s="65"/>
      <c r="T16" s="66"/>
      <c r="U16" s="65"/>
      <c r="V16" s="66"/>
      <c r="W16" s="65"/>
      <c r="X16" s="66"/>
      <c r="Y16" s="65"/>
      <c r="Z16" s="66"/>
      <c r="AA16" s="65"/>
      <c r="AB16" s="66"/>
      <c r="AC16" s="65"/>
      <c r="AD16" s="66"/>
      <c r="AE16" s="65"/>
      <c r="AF16" s="66"/>
      <c r="AG16" s="65"/>
      <c r="AH16" s="66"/>
      <c r="AI16" s="65"/>
      <c r="AJ16" s="66"/>
      <c r="AK16" s="65"/>
      <c r="AL16" s="66"/>
      <c r="AM16" s="65"/>
      <c r="AN16" s="66"/>
      <c r="AO16" s="65"/>
      <c r="AP16" s="66"/>
      <c r="AQ16" s="65"/>
      <c r="AR16" s="66"/>
      <c r="AS16" s="65"/>
      <c r="AT16" s="66"/>
      <c r="AU16" s="65"/>
      <c r="AV16" s="66"/>
      <c r="AW16" s="65"/>
      <c r="AX16" s="78"/>
      <c r="AY16" s="8" t="str">
        <f t="shared" si="0"/>
        <v/>
      </c>
      <c r="AZ16" s="37" t="str">
        <f>IF(COUNTA(C16:AX16)=0,"",IF(COUNT(AY16,AY15,AY14,AY13,AY12,AY11,AY10)&lt;7,"",(AY16+AY15+AY14+AY13+AY12+AY11+AY10)))</f>
        <v/>
      </c>
      <c r="BA16" s="37" t="str">
        <f t="shared" si="1"/>
        <v/>
      </c>
      <c r="BB16" s="2" t="str">
        <f>IF(COUNTA(C16:AX16)=0,"",IF(COUNT(BA16,BA15,BA14,BA13,BA12,BA11,BA10)&lt;7,"",(BA16+BA15+BA14+BA13+BA12+BA11+BA10)))</f>
        <v/>
      </c>
      <c r="BC16" s="75"/>
    </row>
    <row r="17" spans="1:55" x14ac:dyDescent="0.2">
      <c r="A17" s="4">
        <v>8</v>
      </c>
      <c r="B17" s="54">
        <f t="shared" si="2"/>
        <v>44720</v>
      </c>
      <c r="C17" s="65"/>
      <c r="D17" s="66"/>
      <c r="E17" s="65"/>
      <c r="F17" s="66"/>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65"/>
      <c r="AH17" s="66"/>
      <c r="AI17" s="65"/>
      <c r="AJ17" s="66"/>
      <c r="AK17" s="65"/>
      <c r="AL17" s="66"/>
      <c r="AM17" s="65"/>
      <c r="AN17" s="66"/>
      <c r="AO17" s="65"/>
      <c r="AP17" s="66"/>
      <c r="AQ17" s="65"/>
      <c r="AR17" s="66"/>
      <c r="AS17" s="65"/>
      <c r="AT17" s="66"/>
      <c r="AU17" s="65"/>
      <c r="AV17" s="66"/>
      <c r="AW17" s="65"/>
      <c r="AX17" s="78"/>
      <c r="AY17" s="8" t="str">
        <f t="shared" si="0"/>
        <v/>
      </c>
      <c r="AZ17" s="37" t="str">
        <f t="shared" ref="AZ17:AZ39" si="3">IF(COUNTA(C17:AX17)=0,"",IF(COUNT(AY17,AY16,AY15,AY14,AY13,AY12,AY11)&lt;7,"",(AY17+AY16+AY15+AY14+AY13+AY12+AY11)))</f>
        <v/>
      </c>
      <c r="BA17" s="37" t="str">
        <f t="shared" si="1"/>
        <v/>
      </c>
      <c r="BB17" s="2" t="str">
        <f t="shared" ref="BB17:BB39" si="4">IF(COUNTA(C17:AX17)=0,"",IF(COUNT(BA17,BA16,BA15,BA14,BA13,BA12,BA11)&lt;7,"",(BA17+BA16+BA15+BA14+BA13+BA12+BA11)))</f>
        <v/>
      </c>
      <c r="BC17" s="75"/>
    </row>
    <row r="18" spans="1:55" x14ac:dyDescent="0.2">
      <c r="A18" s="4">
        <v>9</v>
      </c>
      <c r="B18" s="54">
        <f t="shared" si="2"/>
        <v>44721</v>
      </c>
      <c r="C18" s="65"/>
      <c r="D18" s="66"/>
      <c r="E18" s="65"/>
      <c r="F18" s="66"/>
      <c r="G18" s="65"/>
      <c r="H18" s="66"/>
      <c r="I18" s="65"/>
      <c r="J18" s="66"/>
      <c r="K18" s="65"/>
      <c r="L18" s="66"/>
      <c r="M18" s="65"/>
      <c r="N18" s="66"/>
      <c r="O18" s="65"/>
      <c r="P18" s="66"/>
      <c r="Q18" s="65"/>
      <c r="R18" s="66"/>
      <c r="S18" s="65"/>
      <c r="T18" s="66"/>
      <c r="U18" s="65"/>
      <c r="V18" s="66"/>
      <c r="W18" s="65"/>
      <c r="X18" s="66"/>
      <c r="Y18" s="65"/>
      <c r="Z18" s="66"/>
      <c r="AA18" s="65"/>
      <c r="AB18" s="66"/>
      <c r="AC18" s="65"/>
      <c r="AD18" s="66"/>
      <c r="AE18" s="65"/>
      <c r="AF18" s="66"/>
      <c r="AG18" s="65"/>
      <c r="AH18" s="66"/>
      <c r="AI18" s="65"/>
      <c r="AJ18" s="66"/>
      <c r="AK18" s="65"/>
      <c r="AL18" s="66"/>
      <c r="AM18" s="65"/>
      <c r="AN18" s="66"/>
      <c r="AO18" s="65"/>
      <c r="AP18" s="66"/>
      <c r="AQ18" s="65"/>
      <c r="AR18" s="66"/>
      <c r="AS18" s="65"/>
      <c r="AT18" s="66"/>
      <c r="AU18" s="65"/>
      <c r="AV18" s="66"/>
      <c r="AW18" s="65"/>
      <c r="AX18" s="78"/>
      <c r="AY18" s="8" t="str">
        <f t="shared" si="0"/>
        <v/>
      </c>
      <c r="AZ18" s="37" t="str">
        <f t="shared" si="3"/>
        <v/>
      </c>
      <c r="BA18" s="37" t="str">
        <f t="shared" si="1"/>
        <v/>
      </c>
      <c r="BB18" s="2" t="str">
        <f t="shared" si="4"/>
        <v/>
      </c>
      <c r="BC18" s="75"/>
    </row>
    <row r="19" spans="1:55" x14ac:dyDescent="0.2">
      <c r="A19" s="4">
        <v>10</v>
      </c>
      <c r="B19" s="54">
        <f t="shared" si="2"/>
        <v>44722</v>
      </c>
      <c r="C19" s="65"/>
      <c r="D19" s="66"/>
      <c r="E19" s="65"/>
      <c r="F19" s="66"/>
      <c r="G19" s="65"/>
      <c r="H19" s="66"/>
      <c r="I19" s="65"/>
      <c r="J19" s="66"/>
      <c r="K19" s="65"/>
      <c r="L19" s="66"/>
      <c r="M19" s="65"/>
      <c r="N19" s="66"/>
      <c r="O19" s="65"/>
      <c r="P19" s="66"/>
      <c r="Q19" s="65"/>
      <c r="R19" s="66"/>
      <c r="S19" s="65"/>
      <c r="T19" s="66"/>
      <c r="U19" s="65"/>
      <c r="V19" s="66"/>
      <c r="W19" s="65"/>
      <c r="X19" s="66"/>
      <c r="Y19" s="65"/>
      <c r="Z19" s="66"/>
      <c r="AA19" s="65"/>
      <c r="AB19" s="66"/>
      <c r="AC19" s="65"/>
      <c r="AD19" s="66"/>
      <c r="AE19" s="65"/>
      <c r="AF19" s="66"/>
      <c r="AG19" s="65"/>
      <c r="AH19" s="66"/>
      <c r="AI19" s="65"/>
      <c r="AJ19" s="66"/>
      <c r="AK19" s="65"/>
      <c r="AL19" s="66"/>
      <c r="AM19" s="65"/>
      <c r="AN19" s="66"/>
      <c r="AO19" s="65"/>
      <c r="AP19" s="66"/>
      <c r="AQ19" s="65"/>
      <c r="AR19" s="66"/>
      <c r="AS19" s="65"/>
      <c r="AT19" s="66"/>
      <c r="AU19" s="65"/>
      <c r="AV19" s="66"/>
      <c r="AW19" s="65"/>
      <c r="AX19" s="78"/>
      <c r="AY19" s="8" t="str">
        <f t="shared" si="0"/>
        <v/>
      </c>
      <c r="AZ19" s="37" t="str">
        <f t="shared" si="3"/>
        <v/>
      </c>
      <c r="BA19" s="37" t="str">
        <f t="shared" si="1"/>
        <v/>
      </c>
      <c r="BB19" s="2" t="str">
        <f t="shared" si="4"/>
        <v/>
      </c>
      <c r="BC19" s="75"/>
    </row>
    <row r="20" spans="1:55" x14ac:dyDescent="0.2">
      <c r="A20" s="4">
        <v>11</v>
      </c>
      <c r="B20" s="54">
        <f t="shared" si="2"/>
        <v>44723</v>
      </c>
      <c r="C20" s="65"/>
      <c r="D20" s="66"/>
      <c r="E20" s="65"/>
      <c r="F20" s="66"/>
      <c r="G20" s="65"/>
      <c r="H20" s="66"/>
      <c r="I20" s="65"/>
      <c r="J20" s="66"/>
      <c r="K20" s="65"/>
      <c r="L20" s="66"/>
      <c r="M20" s="65"/>
      <c r="N20" s="66"/>
      <c r="O20" s="65"/>
      <c r="P20" s="66"/>
      <c r="Q20" s="65"/>
      <c r="R20" s="66"/>
      <c r="S20" s="65"/>
      <c r="T20" s="66"/>
      <c r="U20" s="65"/>
      <c r="V20" s="66"/>
      <c r="W20" s="65"/>
      <c r="X20" s="66"/>
      <c r="Y20" s="65"/>
      <c r="Z20" s="66"/>
      <c r="AA20" s="65"/>
      <c r="AB20" s="66"/>
      <c r="AC20" s="65"/>
      <c r="AD20" s="66"/>
      <c r="AE20" s="65"/>
      <c r="AF20" s="66"/>
      <c r="AG20" s="65"/>
      <c r="AH20" s="66"/>
      <c r="AI20" s="65"/>
      <c r="AJ20" s="66"/>
      <c r="AK20" s="65"/>
      <c r="AL20" s="66"/>
      <c r="AM20" s="65"/>
      <c r="AN20" s="66"/>
      <c r="AO20" s="65"/>
      <c r="AP20" s="66"/>
      <c r="AQ20" s="65"/>
      <c r="AR20" s="66"/>
      <c r="AS20" s="65"/>
      <c r="AT20" s="66"/>
      <c r="AU20" s="65"/>
      <c r="AV20" s="66"/>
      <c r="AW20" s="65"/>
      <c r="AX20" s="78"/>
      <c r="AY20" s="8" t="str">
        <f t="shared" si="0"/>
        <v/>
      </c>
      <c r="AZ20" s="37" t="str">
        <f t="shared" si="3"/>
        <v/>
      </c>
      <c r="BA20" s="37" t="str">
        <f t="shared" si="1"/>
        <v/>
      </c>
      <c r="BB20" s="2" t="str">
        <f t="shared" si="4"/>
        <v/>
      </c>
      <c r="BC20" s="75"/>
    </row>
    <row r="21" spans="1:55" x14ac:dyDescent="0.2">
      <c r="A21" s="4">
        <v>12</v>
      </c>
      <c r="B21" s="54">
        <f t="shared" si="2"/>
        <v>44724</v>
      </c>
      <c r="C21" s="65"/>
      <c r="D21" s="66"/>
      <c r="E21" s="65"/>
      <c r="F21" s="66"/>
      <c r="G21" s="65"/>
      <c r="H21" s="66"/>
      <c r="I21" s="65"/>
      <c r="J21" s="66"/>
      <c r="K21" s="65"/>
      <c r="L21" s="66"/>
      <c r="M21" s="65"/>
      <c r="N21" s="66"/>
      <c r="O21" s="65"/>
      <c r="P21" s="66"/>
      <c r="Q21" s="65"/>
      <c r="R21" s="66"/>
      <c r="S21" s="65"/>
      <c r="T21" s="66"/>
      <c r="U21" s="65"/>
      <c r="V21" s="66"/>
      <c r="W21" s="65"/>
      <c r="X21" s="66"/>
      <c r="Y21" s="65"/>
      <c r="Z21" s="66"/>
      <c r="AA21" s="65"/>
      <c r="AB21" s="66"/>
      <c r="AC21" s="65"/>
      <c r="AD21" s="66"/>
      <c r="AE21" s="65"/>
      <c r="AF21" s="66"/>
      <c r="AG21" s="65"/>
      <c r="AH21" s="66"/>
      <c r="AI21" s="65"/>
      <c r="AJ21" s="66"/>
      <c r="AK21" s="65"/>
      <c r="AL21" s="66"/>
      <c r="AM21" s="65"/>
      <c r="AN21" s="66"/>
      <c r="AO21" s="65"/>
      <c r="AP21" s="66"/>
      <c r="AQ21" s="65"/>
      <c r="AR21" s="66"/>
      <c r="AS21" s="65"/>
      <c r="AT21" s="66"/>
      <c r="AU21" s="65"/>
      <c r="AV21" s="66"/>
      <c r="AW21" s="65"/>
      <c r="AX21" s="78"/>
      <c r="AY21" s="8" t="str">
        <f t="shared" si="0"/>
        <v/>
      </c>
      <c r="AZ21" s="37" t="str">
        <f t="shared" si="3"/>
        <v/>
      </c>
      <c r="BA21" s="37" t="str">
        <f t="shared" si="1"/>
        <v/>
      </c>
      <c r="BB21" s="2" t="str">
        <f t="shared" si="4"/>
        <v/>
      </c>
      <c r="BC21" s="75"/>
    </row>
    <row r="22" spans="1:55" x14ac:dyDescent="0.2">
      <c r="A22" s="4">
        <v>13</v>
      </c>
      <c r="B22" s="54">
        <f t="shared" si="2"/>
        <v>44725</v>
      </c>
      <c r="C22" s="65"/>
      <c r="D22" s="66"/>
      <c r="E22" s="65"/>
      <c r="F22" s="66"/>
      <c r="G22" s="65"/>
      <c r="H22" s="66"/>
      <c r="I22" s="65"/>
      <c r="J22" s="66"/>
      <c r="K22" s="65"/>
      <c r="L22" s="66"/>
      <c r="M22" s="65"/>
      <c r="N22" s="66"/>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65"/>
      <c r="AV22" s="66"/>
      <c r="AW22" s="65"/>
      <c r="AX22" s="78"/>
      <c r="AY22" s="8" t="str">
        <f t="shared" si="0"/>
        <v/>
      </c>
      <c r="AZ22" s="37" t="str">
        <f t="shared" si="3"/>
        <v/>
      </c>
      <c r="BA22" s="37" t="str">
        <f t="shared" si="1"/>
        <v/>
      </c>
      <c r="BB22" s="2" t="str">
        <f t="shared" si="4"/>
        <v/>
      </c>
      <c r="BC22" s="75"/>
    </row>
    <row r="23" spans="1:55" x14ac:dyDescent="0.2">
      <c r="A23" s="4">
        <v>14</v>
      </c>
      <c r="B23" s="54">
        <f t="shared" si="2"/>
        <v>44726</v>
      </c>
      <c r="C23" s="65"/>
      <c r="D23" s="66"/>
      <c r="E23" s="65"/>
      <c r="F23" s="66"/>
      <c r="G23" s="65"/>
      <c r="H23" s="66"/>
      <c r="I23" s="65"/>
      <c r="J23" s="66"/>
      <c r="K23" s="65"/>
      <c r="L23" s="66"/>
      <c r="M23" s="65"/>
      <c r="N23" s="66"/>
      <c r="O23" s="65"/>
      <c r="P23" s="66"/>
      <c r="Q23" s="65"/>
      <c r="R23" s="66"/>
      <c r="S23" s="65"/>
      <c r="T23" s="66"/>
      <c r="U23" s="65"/>
      <c r="V23" s="66"/>
      <c r="W23" s="65"/>
      <c r="X23" s="66"/>
      <c r="Y23" s="65"/>
      <c r="Z23" s="66"/>
      <c r="AA23" s="65"/>
      <c r="AB23" s="66"/>
      <c r="AC23" s="65"/>
      <c r="AD23" s="66"/>
      <c r="AE23" s="65"/>
      <c r="AF23" s="66"/>
      <c r="AG23" s="65"/>
      <c r="AH23" s="66"/>
      <c r="AI23" s="65"/>
      <c r="AJ23" s="66"/>
      <c r="AK23" s="65"/>
      <c r="AL23" s="66"/>
      <c r="AM23" s="65"/>
      <c r="AN23" s="66"/>
      <c r="AO23" s="65"/>
      <c r="AP23" s="66"/>
      <c r="AQ23" s="65"/>
      <c r="AR23" s="66"/>
      <c r="AS23" s="65"/>
      <c r="AT23" s="66"/>
      <c r="AU23" s="65"/>
      <c r="AV23" s="66"/>
      <c r="AW23" s="65"/>
      <c r="AX23" s="78"/>
      <c r="AY23" s="8" t="str">
        <f t="shared" si="0"/>
        <v/>
      </c>
      <c r="AZ23" s="37" t="str">
        <f t="shared" si="3"/>
        <v/>
      </c>
      <c r="BA23" s="37" t="str">
        <f t="shared" si="1"/>
        <v/>
      </c>
      <c r="BB23" s="2" t="str">
        <f t="shared" si="4"/>
        <v/>
      </c>
      <c r="BC23" s="75"/>
    </row>
    <row r="24" spans="1:55" x14ac:dyDescent="0.2">
      <c r="A24" s="4">
        <v>15</v>
      </c>
      <c r="B24" s="54">
        <f t="shared" si="2"/>
        <v>44727</v>
      </c>
      <c r="C24" s="65"/>
      <c r="D24" s="66"/>
      <c r="E24" s="65"/>
      <c r="F24" s="66"/>
      <c r="G24" s="65"/>
      <c r="H24" s="66"/>
      <c r="I24" s="65"/>
      <c r="J24" s="66"/>
      <c r="K24" s="65"/>
      <c r="L24" s="66"/>
      <c r="M24" s="65"/>
      <c r="N24" s="66"/>
      <c r="O24" s="65"/>
      <c r="P24" s="66"/>
      <c r="Q24" s="65"/>
      <c r="R24" s="66"/>
      <c r="S24" s="65"/>
      <c r="T24" s="66"/>
      <c r="U24" s="65"/>
      <c r="V24" s="66"/>
      <c r="W24" s="65"/>
      <c r="X24" s="66"/>
      <c r="Y24" s="65"/>
      <c r="Z24" s="66"/>
      <c r="AA24" s="65"/>
      <c r="AB24" s="66"/>
      <c r="AC24" s="65"/>
      <c r="AD24" s="66"/>
      <c r="AE24" s="65"/>
      <c r="AF24" s="66"/>
      <c r="AG24" s="65"/>
      <c r="AH24" s="66"/>
      <c r="AI24" s="65"/>
      <c r="AJ24" s="66"/>
      <c r="AK24" s="65"/>
      <c r="AL24" s="66"/>
      <c r="AM24" s="65"/>
      <c r="AN24" s="66"/>
      <c r="AO24" s="65"/>
      <c r="AP24" s="66"/>
      <c r="AQ24" s="65"/>
      <c r="AR24" s="66"/>
      <c r="AS24" s="65"/>
      <c r="AT24" s="66"/>
      <c r="AU24" s="65"/>
      <c r="AV24" s="66"/>
      <c r="AW24" s="65"/>
      <c r="AX24" s="78"/>
      <c r="AY24" s="8" t="str">
        <f t="shared" si="0"/>
        <v/>
      </c>
      <c r="AZ24" s="37" t="str">
        <f t="shared" si="3"/>
        <v/>
      </c>
      <c r="BA24" s="37" t="str">
        <f t="shared" si="1"/>
        <v/>
      </c>
      <c r="BB24" s="2" t="str">
        <f t="shared" si="4"/>
        <v/>
      </c>
      <c r="BC24" s="75"/>
    </row>
    <row r="25" spans="1:55" x14ac:dyDescent="0.2">
      <c r="A25" s="4">
        <v>16</v>
      </c>
      <c r="B25" s="54">
        <f t="shared" si="2"/>
        <v>44728</v>
      </c>
      <c r="C25" s="65"/>
      <c r="D25" s="66"/>
      <c r="E25" s="65"/>
      <c r="F25" s="66"/>
      <c r="G25" s="65"/>
      <c r="H25" s="66"/>
      <c r="I25" s="65"/>
      <c r="J25" s="66"/>
      <c r="K25" s="65"/>
      <c r="L25" s="66"/>
      <c r="M25" s="65"/>
      <c r="N25" s="66"/>
      <c r="O25" s="65"/>
      <c r="P25" s="66"/>
      <c r="Q25" s="65"/>
      <c r="R25" s="66"/>
      <c r="S25" s="65"/>
      <c r="T25" s="66"/>
      <c r="U25" s="65"/>
      <c r="V25" s="66"/>
      <c r="W25" s="65"/>
      <c r="X25" s="66"/>
      <c r="Y25" s="65"/>
      <c r="Z25" s="66"/>
      <c r="AA25" s="65"/>
      <c r="AB25" s="66"/>
      <c r="AC25" s="65"/>
      <c r="AD25" s="66"/>
      <c r="AE25" s="65"/>
      <c r="AF25" s="66"/>
      <c r="AG25" s="65"/>
      <c r="AH25" s="66"/>
      <c r="AI25" s="65"/>
      <c r="AJ25" s="66"/>
      <c r="AK25" s="65"/>
      <c r="AL25" s="66"/>
      <c r="AM25" s="65"/>
      <c r="AN25" s="66"/>
      <c r="AO25" s="65"/>
      <c r="AP25" s="66"/>
      <c r="AQ25" s="65"/>
      <c r="AR25" s="66"/>
      <c r="AS25" s="65"/>
      <c r="AT25" s="66"/>
      <c r="AU25" s="65"/>
      <c r="AV25" s="66"/>
      <c r="AW25" s="65"/>
      <c r="AX25" s="78"/>
      <c r="AY25" s="8" t="str">
        <f t="shared" si="0"/>
        <v/>
      </c>
      <c r="AZ25" s="37" t="str">
        <f t="shared" si="3"/>
        <v/>
      </c>
      <c r="BA25" s="37" t="str">
        <f t="shared" si="1"/>
        <v/>
      </c>
      <c r="BB25" s="2" t="str">
        <f t="shared" si="4"/>
        <v/>
      </c>
      <c r="BC25" s="75"/>
    </row>
    <row r="26" spans="1:55" x14ac:dyDescent="0.2">
      <c r="A26" s="4">
        <v>17</v>
      </c>
      <c r="B26" s="54">
        <f t="shared" si="2"/>
        <v>44729</v>
      </c>
      <c r="C26" s="65"/>
      <c r="D26" s="66"/>
      <c r="E26" s="65"/>
      <c r="F26" s="66"/>
      <c r="G26" s="65"/>
      <c r="H26" s="66"/>
      <c r="I26" s="65"/>
      <c r="J26" s="66"/>
      <c r="K26" s="65"/>
      <c r="L26" s="66"/>
      <c r="M26" s="65"/>
      <c r="N26" s="66"/>
      <c r="O26" s="65"/>
      <c r="P26" s="66"/>
      <c r="Q26" s="65"/>
      <c r="R26" s="66"/>
      <c r="S26" s="65"/>
      <c r="T26" s="66"/>
      <c r="U26" s="65"/>
      <c r="V26" s="66"/>
      <c r="W26" s="65"/>
      <c r="X26" s="66"/>
      <c r="Y26" s="65"/>
      <c r="Z26" s="66"/>
      <c r="AA26" s="65"/>
      <c r="AB26" s="66"/>
      <c r="AC26" s="65"/>
      <c r="AD26" s="66"/>
      <c r="AE26" s="65"/>
      <c r="AF26" s="66"/>
      <c r="AG26" s="65"/>
      <c r="AH26" s="66"/>
      <c r="AI26" s="65"/>
      <c r="AJ26" s="66"/>
      <c r="AK26" s="65"/>
      <c r="AL26" s="66"/>
      <c r="AM26" s="65"/>
      <c r="AN26" s="66"/>
      <c r="AO26" s="65"/>
      <c r="AP26" s="66"/>
      <c r="AQ26" s="65"/>
      <c r="AR26" s="66"/>
      <c r="AS26" s="65"/>
      <c r="AT26" s="66"/>
      <c r="AU26" s="65"/>
      <c r="AV26" s="66"/>
      <c r="AW26" s="65"/>
      <c r="AX26" s="78"/>
      <c r="AY26" s="8" t="str">
        <f t="shared" si="0"/>
        <v/>
      </c>
      <c r="AZ26" s="37" t="str">
        <f t="shared" si="3"/>
        <v/>
      </c>
      <c r="BA26" s="37" t="str">
        <f t="shared" si="1"/>
        <v/>
      </c>
      <c r="BB26" s="2" t="str">
        <f t="shared" si="4"/>
        <v/>
      </c>
      <c r="BC26" s="75"/>
    </row>
    <row r="27" spans="1:55" x14ac:dyDescent="0.2">
      <c r="A27" s="4">
        <v>18</v>
      </c>
      <c r="B27" s="54">
        <f t="shared" si="2"/>
        <v>44730</v>
      </c>
      <c r="C27" s="65"/>
      <c r="D27" s="66"/>
      <c r="E27" s="65"/>
      <c r="F27" s="66"/>
      <c r="G27" s="65"/>
      <c r="H27" s="66"/>
      <c r="I27" s="65"/>
      <c r="J27" s="66"/>
      <c r="K27" s="65"/>
      <c r="L27" s="66"/>
      <c r="M27" s="65"/>
      <c r="N27" s="66"/>
      <c r="O27" s="65"/>
      <c r="P27" s="66"/>
      <c r="Q27" s="65"/>
      <c r="R27" s="66"/>
      <c r="S27" s="65"/>
      <c r="T27" s="66"/>
      <c r="U27" s="65"/>
      <c r="V27" s="66"/>
      <c r="W27" s="65"/>
      <c r="X27" s="66"/>
      <c r="Y27" s="65"/>
      <c r="Z27" s="66"/>
      <c r="AA27" s="65"/>
      <c r="AB27" s="66"/>
      <c r="AC27" s="65"/>
      <c r="AD27" s="66"/>
      <c r="AE27" s="65"/>
      <c r="AF27" s="66"/>
      <c r="AG27" s="65"/>
      <c r="AH27" s="66"/>
      <c r="AI27" s="65"/>
      <c r="AJ27" s="66"/>
      <c r="AK27" s="65"/>
      <c r="AL27" s="66"/>
      <c r="AM27" s="65"/>
      <c r="AN27" s="66"/>
      <c r="AO27" s="65"/>
      <c r="AP27" s="66"/>
      <c r="AQ27" s="65"/>
      <c r="AR27" s="66"/>
      <c r="AS27" s="65"/>
      <c r="AT27" s="66"/>
      <c r="AU27" s="65"/>
      <c r="AV27" s="66"/>
      <c r="AW27" s="65"/>
      <c r="AX27" s="78"/>
      <c r="AY27" s="8" t="str">
        <f t="shared" si="0"/>
        <v/>
      </c>
      <c r="AZ27" s="37" t="str">
        <f t="shared" si="3"/>
        <v/>
      </c>
      <c r="BA27" s="37" t="str">
        <f t="shared" si="1"/>
        <v/>
      </c>
      <c r="BB27" s="2" t="str">
        <f t="shared" si="4"/>
        <v/>
      </c>
      <c r="BC27" s="75"/>
    </row>
    <row r="28" spans="1:55" x14ac:dyDescent="0.2">
      <c r="A28" s="4">
        <v>19</v>
      </c>
      <c r="B28" s="54">
        <f t="shared" si="2"/>
        <v>44731</v>
      </c>
      <c r="C28" s="65"/>
      <c r="D28" s="66"/>
      <c r="E28" s="65"/>
      <c r="F28" s="66"/>
      <c r="G28" s="65"/>
      <c r="H28" s="66"/>
      <c r="I28" s="65"/>
      <c r="J28" s="66"/>
      <c r="K28" s="65"/>
      <c r="L28" s="66"/>
      <c r="M28" s="65"/>
      <c r="N28" s="66"/>
      <c r="O28" s="65"/>
      <c r="P28" s="66"/>
      <c r="Q28" s="65"/>
      <c r="R28" s="66"/>
      <c r="S28" s="65"/>
      <c r="T28" s="66"/>
      <c r="U28" s="65"/>
      <c r="V28" s="66"/>
      <c r="W28" s="65"/>
      <c r="X28" s="66"/>
      <c r="Y28" s="65"/>
      <c r="Z28" s="66"/>
      <c r="AA28" s="65"/>
      <c r="AB28" s="66"/>
      <c r="AC28" s="65"/>
      <c r="AD28" s="66"/>
      <c r="AE28" s="65"/>
      <c r="AF28" s="66"/>
      <c r="AG28" s="65"/>
      <c r="AH28" s="66"/>
      <c r="AI28" s="65"/>
      <c r="AJ28" s="66"/>
      <c r="AK28" s="65"/>
      <c r="AL28" s="66"/>
      <c r="AM28" s="65"/>
      <c r="AN28" s="66"/>
      <c r="AO28" s="65"/>
      <c r="AP28" s="66"/>
      <c r="AQ28" s="65"/>
      <c r="AR28" s="66"/>
      <c r="AS28" s="65"/>
      <c r="AT28" s="66"/>
      <c r="AU28" s="65"/>
      <c r="AV28" s="66"/>
      <c r="AW28" s="65"/>
      <c r="AX28" s="78"/>
      <c r="AY28" s="8" t="str">
        <f t="shared" si="0"/>
        <v/>
      </c>
      <c r="AZ28" s="37" t="str">
        <f t="shared" si="3"/>
        <v/>
      </c>
      <c r="BA28" s="37" t="str">
        <f t="shared" si="1"/>
        <v/>
      </c>
      <c r="BB28" s="2" t="str">
        <f t="shared" si="4"/>
        <v/>
      </c>
      <c r="BC28" s="75"/>
    </row>
    <row r="29" spans="1:55" x14ac:dyDescent="0.2">
      <c r="A29" s="4">
        <v>20</v>
      </c>
      <c r="B29" s="54">
        <f t="shared" si="2"/>
        <v>44732</v>
      </c>
      <c r="C29" s="65"/>
      <c r="D29" s="66"/>
      <c r="E29" s="65"/>
      <c r="F29" s="66"/>
      <c r="G29" s="65"/>
      <c r="H29" s="66"/>
      <c r="I29" s="65"/>
      <c r="J29" s="66"/>
      <c r="K29" s="65"/>
      <c r="L29" s="66"/>
      <c r="M29" s="65"/>
      <c r="N29" s="66"/>
      <c r="O29" s="65"/>
      <c r="P29" s="66"/>
      <c r="Q29" s="65"/>
      <c r="R29" s="66"/>
      <c r="S29" s="65"/>
      <c r="T29" s="66"/>
      <c r="U29" s="65"/>
      <c r="V29" s="66"/>
      <c r="W29" s="65"/>
      <c r="X29" s="66"/>
      <c r="Y29" s="65"/>
      <c r="Z29" s="66"/>
      <c r="AA29" s="65"/>
      <c r="AB29" s="66"/>
      <c r="AC29" s="65"/>
      <c r="AD29" s="66"/>
      <c r="AE29" s="65"/>
      <c r="AF29" s="66"/>
      <c r="AG29" s="65"/>
      <c r="AH29" s="66"/>
      <c r="AI29" s="65"/>
      <c r="AJ29" s="66"/>
      <c r="AK29" s="65"/>
      <c r="AL29" s="66"/>
      <c r="AM29" s="65"/>
      <c r="AN29" s="66"/>
      <c r="AO29" s="65"/>
      <c r="AP29" s="66"/>
      <c r="AQ29" s="65"/>
      <c r="AR29" s="66"/>
      <c r="AS29" s="65"/>
      <c r="AT29" s="66"/>
      <c r="AU29" s="65"/>
      <c r="AV29" s="66"/>
      <c r="AW29" s="65"/>
      <c r="AX29" s="78"/>
      <c r="AY29" s="8" t="str">
        <f t="shared" si="0"/>
        <v/>
      </c>
      <c r="AZ29" s="37" t="str">
        <f t="shared" si="3"/>
        <v/>
      </c>
      <c r="BA29" s="37" t="str">
        <f t="shared" si="1"/>
        <v/>
      </c>
      <c r="BB29" s="2" t="str">
        <f t="shared" si="4"/>
        <v/>
      </c>
      <c r="BC29" s="75"/>
    </row>
    <row r="30" spans="1:55" x14ac:dyDescent="0.2">
      <c r="A30" s="4">
        <v>21</v>
      </c>
      <c r="B30" s="54">
        <f t="shared" si="2"/>
        <v>44733</v>
      </c>
      <c r="C30" s="65"/>
      <c r="D30" s="66"/>
      <c r="E30" s="65"/>
      <c r="F30" s="66"/>
      <c r="G30" s="65"/>
      <c r="H30" s="66"/>
      <c r="I30" s="65"/>
      <c r="J30" s="66"/>
      <c r="K30" s="65"/>
      <c r="L30" s="66"/>
      <c r="M30" s="65"/>
      <c r="N30" s="66"/>
      <c r="O30" s="65"/>
      <c r="P30" s="66"/>
      <c r="Q30" s="65"/>
      <c r="R30" s="66"/>
      <c r="S30" s="65"/>
      <c r="T30" s="66"/>
      <c r="U30" s="65"/>
      <c r="V30" s="66"/>
      <c r="W30" s="65"/>
      <c r="X30" s="66"/>
      <c r="Y30" s="65"/>
      <c r="Z30" s="66"/>
      <c r="AA30" s="65"/>
      <c r="AB30" s="66"/>
      <c r="AC30" s="65"/>
      <c r="AD30" s="66"/>
      <c r="AE30" s="65"/>
      <c r="AF30" s="66"/>
      <c r="AG30" s="65"/>
      <c r="AH30" s="66"/>
      <c r="AI30" s="65"/>
      <c r="AJ30" s="66"/>
      <c r="AK30" s="65"/>
      <c r="AL30" s="66"/>
      <c r="AM30" s="65"/>
      <c r="AN30" s="66"/>
      <c r="AO30" s="65"/>
      <c r="AP30" s="66"/>
      <c r="AQ30" s="65"/>
      <c r="AR30" s="66"/>
      <c r="AS30" s="65"/>
      <c r="AT30" s="66"/>
      <c r="AU30" s="65"/>
      <c r="AV30" s="66"/>
      <c r="AW30" s="65"/>
      <c r="AX30" s="78"/>
      <c r="AY30" s="8" t="str">
        <f t="shared" si="0"/>
        <v/>
      </c>
      <c r="AZ30" s="37" t="str">
        <f t="shared" si="3"/>
        <v/>
      </c>
      <c r="BA30" s="37" t="str">
        <f t="shared" si="1"/>
        <v/>
      </c>
      <c r="BB30" s="2" t="str">
        <f t="shared" si="4"/>
        <v/>
      </c>
      <c r="BC30" s="75"/>
    </row>
    <row r="31" spans="1:55" x14ac:dyDescent="0.2">
      <c r="A31" s="4">
        <v>22</v>
      </c>
      <c r="B31" s="54">
        <f t="shared" si="2"/>
        <v>44734</v>
      </c>
      <c r="C31" s="65"/>
      <c r="D31" s="66"/>
      <c r="E31" s="65"/>
      <c r="F31" s="66"/>
      <c r="G31" s="65"/>
      <c r="H31" s="66"/>
      <c r="I31" s="65"/>
      <c r="J31" s="66"/>
      <c r="K31" s="65"/>
      <c r="L31" s="66"/>
      <c r="M31" s="65"/>
      <c r="N31" s="66"/>
      <c r="O31" s="65"/>
      <c r="P31" s="66"/>
      <c r="Q31" s="65"/>
      <c r="R31" s="66"/>
      <c r="S31" s="65"/>
      <c r="T31" s="66"/>
      <c r="U31" s="65"/>
      <c r="V31" s="66"/>
      <c r="W31" s="65"/>
      <c r="X31" s="66"/>
      <c r="Y31" s="65"/>
      <c r="Z31" s="66"/>
      <c r="AA31" s="65"/>
      <c r="AB31" s="66"/>
      <c r="AC31" s="65"/>
      <c r="AD31" s="66"/>
      <c r="AE31" s="65"/>
      <c r="AF31" s="66"/>
      <c r="AG31" s="65"/>
      <c r="AH31" s="66"/>
      <c r="AI31" s="65"/>
      <c r="AJ31" s="66"/>
      <c r="AK31" s="65"/>
      <c r="AL31" s="66"/>
      <c r="AM31" s="65"/>
      <c r="AN31" s="66"/>
      <c r="AO31" s="65"/>
      <c r="AP31" s="66"/>
      <c r="AQ31" s="65"/>
      <c r="AR31" s="66"/>
      <c r="AS31" s="65"/>
      <c r="AT31" s="66"/>
      <c r="AU31" s="65"/>
      <c r="AV31" s="66"/>
      <c r="AW31" s="65"/>
      <c r="AX31" s="78"/>
      <c r="AY31" s="8" t="str">
        <f t="shared" si="0"/>
        <v/>
      </c>
      <c r="AZ31" s="37" t="str">
        <f t="shared" si="3"/>
        <v/>
      </c>
      <c r="BA31" s="37" t="str">
        <f t="shared" si="1"/>
        <v/>
      </c>
      <c r="BB31" s="2" t="str">
        <f t="shared" si="4"/>
        <v/>
      </c>
      <c r="BC31" s="75"/>
    </row>
    <row r="32" spans="1:55" x14ac:dyDescent="0.2">
      <c r="A32" s="4">
        <v>23</v>
      </c>
      <c r="B32" s="54">
        <f t="shared" si="2"/>
        <v>44735</v>
      </c>
      <c r="C32" s="65"/>
      <c r="D32" s="66"/>
      <c r="E32" s="65"/>
      <c r="F32" s="66"/>
      <c r="G32" s="65"/>
      <c r="H32" s="66"/>
      <c r="I32" s="65"/>
      <c r="J32" s="66"/>
      <c r="K32" s="65"/>
      <c r="L32" s="66"/>
      <c r="M32" s="65"/>
      <c r="N32" s="66"/>
      <c r="O32" s="65"/>
      <c r="P32" s="66"/>
      <c r="Q32" s="65"/>
      <c r="R32" s="66"/>
      <c r="S32" s="65"/>
      <c r="T32" s="66"/>
      <c r="U32" s="65"/>
      <c r="V32" s="66"/>
      <c r="W32" s="65"/>
      <c r="X32" s="66"/>
      <c r="Y32" s="65"/>
      <c r="Z32" s="66"/>
      <c r="AA32" s="65"/>
      <c r="AB32" s="66"/>
      <c r="AC32" s="65"/>
      <c r="AD32" s="66"/>
      <c r="AE32" s="65"/>
      <c r="AF32" s="66"/>
      <c r="AG32" s="65"/>
      <c r="AH32" s="66"/>
      <c r="AI32" s="65"/>
      <c r="AJ32" s="66"/>
      <c r="AK32" s="65"/>
      <c r="AL32" s="66"/>
      <c r="AM32" s="65"/>
      <c r="AN32" s="66"/>
      <c r="AO32" s="65"/>
      <c r="AP32" s="66"/>
      <c r="AQ32" s="65"/>
      <c r="AR32" s="66"/>
      <c r="AS32" s="65"/>
      <c r="AT32" s="66"/>
      <c r="AU32" s="65"/>
      <c r="AV32" s="66"/>
      <c r="AW32" s="65"/>
      <c r="AX32" s="78"/>
      <c r="AY32" s="8" t="str">
        <f t="shared" si="0"/>
        <v/>
      </c>
      <c r="AZ32" s="37" t="str">
        <f t="shared" si="3"/>
        <v/>
      </c>
      <c r="BA32" s="37" t="str">
        <f t="shared" si="1"/>
        <v/>
      </c>
      <c r="BB32" s="2" t="str">
        <f t="shared" si="4"/>
        <v/>
      </c>
      <c r="BC32" s="75"/>
    </row>
    <row r="33" spans="1:55" x14ac:dyDescent="0.2">
      <c r="A33" s="4">
        <v>24</v>
      </c>
      <c r="B33" s="54">
        <f t="shared" si="2"/>
        <v>44736</v>
      </c>
      <c r="C33" s="65"/>
      <c r="D33" s="66"/>
      <c r="E33" s="65"/>
      <c r="F33" s="66"/>
      <c r="G33" s="65"/>
      <c r="H33" s="66"/>
      <c r="I33" s="65"/>
      <c r="J33" s="66"/>
      <c r="K33" s="65"/>
      <c r="L33" s="66"/>
      <c r="M33" s="65"/>
      <c r="N33" s="66"/>
      <c r="O33" s="65"/>
      <c r="P33" s="66"/>
      <c r="Q33" s="65"/>
      <c r="R33" s="66"/>
      <c r="S33" s="65"/>
      <c r="T33" s="66"/>
      <c r="U33" s="65"/>
      <c r="V33" s="66"/>
      <c r="W33" s="65"/>
      <c r="X33" s="66"/>
      <c r="Y33" s="65"/>
      <c r="Z33" s="66"/>
      <c r="AA33" s="65"/>
      <c r="AB33" s="66"/>
      <c r="AC33" s="65"/>
      <c r="AD33" s="66"/>
      <c r="AE33" s="65"/>
      <c r="AF33" s="66"/>
      <c r="AG33" s="65"/>
      <c r="AH33" s="66"/>
      <c r="AI33" s="65"/>
      <c r="AJ33" s="66"/>
      <c r="AK33" s="65"/>
      <c r="AL33" s="66"/>
      <c r="AM33" s="65"/>
      <c r="AN33" s="66"/>
      <c r="AO33" s="65"/>
      <c r="AP33" s="66"/>
      <c r="AQ33" s="65"/>
      <c r="AR33" s="66"/>
      <c r="AS33" s="65"/>
      <c r="AT33" s="66"/>
      <c r="AU33" s="65"/>
      <c r="AV33" s="66"/>
      <c r="AW33" s="65"/>
      <c r="AX33" s="78"/>
      <c r="AY33" s="8" t="str">
        <f t="shared" si="0"/>
        <v/>
      </c>
      <c r="AZ33" s="37" t="str">
        <f t="shared" si="3"/>
        <v/>
      </c>
      <c r="BA33" s="37" t="str">
        <f t="shared" si="1"/>
        <v/>
      </c>
      <c r="BB33" s="2" t="str">
        <f t="shared" si="4"/>
        <v/>
      </c>
      <c r="BC33" s="75"/>
    </row>
    <row r="34" spans="1:55" x14ac:dyDescent="0.2">
      <c r="A34" s="4">
        <v>25</v>
      </c>
      <c r="B34" s="54">
        <f t="shared" si="2"/>
        <v>44737</v>
      </c>
      <c r="C34" s="65"/>
      <c r="D34" s="66"/>
      <c r="E34" s="65"/>
      <c r="F34" s="66"/>
      <c r="G34" s="65"/>
      <c r="H34" s="66"/>
      <c r="I34" s="65"/>
      <c r="J34" s="66"/>
      <c r="K34" s="65"/>
      <c r="L34" s="66"/>
      <c r="M34" s="65"/>
      <c r="N34" s="66"/>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65"/>
      <c r="AV34" s="66"/>
      <c r="AW34" s="65"/>
      <c r="AX34" s="78"/>
      <c r="AY34" s="8" t="str">
        <f t="shared" si="0"/>
        <v/>
      </c>
      <c r="AZ34" s="37" t="str">
        <f t="shared" si="3"/>
        <v/>
      </c>
      <c r="BA34" s="37" t="str">
        <f t="shared" si="1"/>
        <v/>
      </c>
      <c r="BB34" s="2" t="str">
        <f t="shared" si="4"/>
        <v/>
      </c>
      <c r="BC34" s="75"/>
    </row>
    <row r="35" spans="1:55" x14ac:dyDescent="0.2">
      <c r="A35" s="4">
        <v>26</v>
      </c>
      <c r="B35" s="54">
        <f t="shared" si="2"/>
        <v>44738</v>
      </c>
      <c r="C35" s="65"/>
      <c r="D35" s="66"/>
      <c r="E35" s="65"/>
      <c r="F35" s="66"/>
      <c r="G35" s="65"/>
      <c r="H35" s="66"/>
      <c r="I35" s="65"/>
      <c r="J35" s="66"/>
      <c r="K35" s="65"/>
      <c r="L35" s="66"/>
      <c r="M35" s="65"/>
      <c r="N35" s="66"/>
      <c r="O35" s="65"/>
      <c r="P35" s="66"/>
      <c r="Q35" s="65"/>
      <c r="R35" s="66"/>
      <c r="S35" s="65"/>
      <c r="T35" s="66"/>
      <c r="U35" s="65"/>
      <c r="V35" s="66"/>
      <c r="W35" s="65"/>
      <c r="X35" s="66"/>
      <c r="Y35" s="65"/>
      <c r="Z35" s="66"/>
      <c r="AA35" s="65"/>
      <c r="AB35" s="66"/>
      <c r="AC35" s="65"/>
      <c r="AD35" s="66"/>
      <c r="AE35" s="65"/>
      <c r="AF35" s="66"/>
      <c r="AG35" s="65"/>
      <c r="AH35" s="66"/>
      <c r="AI35" s="65"/>
      <c r="AJ35" s="66"/>
      <c r="AK35" s="65"/>
      <c r="AL35" s="66"/>
      <c r="AM35" s="65"/>
      <c r="AN35" s="66"/>
      <c r="AO35" s="65"/>
      <c r="AP35" s="66"/>
      <c r="AQ35" s="65"/>
      <c r="AR35" s="66"/>
      <c r="AS35" s="65"/>
      <c r="AT35" s="66"/>
      <c r="AU35" s="65"/>
      <c r="AV35" s="66"/>
      <c r="AW35" s="65"/>
      <c r="AX35" s="78"/>
      <c r="AY35" s="8" t="str">
        <f t="shared" si="0"/>
        <v/>
      </c>
      <c r="AZ35" s="37" t="str">
        <f t="shared" si="3"/>
        <v/>
      </c>
      <c r="BA35" s="37" t="str">
        <f t="shared" si="1"/>
        <v/>
      </c>
      <c r="BB35" s="2" t="str">
        <f t="shared" si="4"/>
        <v/>
      </c>
      <c r="BC35" s="75"/>
    </row>
    <row r="36" spans="1:55" x14ac:dyDescent="0.2">
      <c r="A36" s="4">
        <v>27</v>
      </c>
      <c r="B36" s="54">
        <f t="shared" si="2"/>
        <v>44739</v>
      </c>
      <c r="C36" s="65"/>
      <c r="D36" s="66"/>
      <c r="E36" s="65"/>
      <c r="F36" s="66"/>
      <c r="G36" s="65"/>
      <c r="H36" s="66"/>
      <c r="I36" s="65"/>
      <c r="J36" s="66"/>
      <c r="K36" s="65"/>
      <c r="L36" s="66"/>
      <c r="M36" s="65"/>
      <c r="N36" s="66"/>
      <c r="O36" s="65"/>
      <c r="P36" s="66"/>
      <c r="Q36" s="65"/>
      <c r="R36" s="66"/>
      <c r="S36" s="65"/>
      <c r="T36" s="66"/>
      <c r="U36" s="65"/>
      <c r="V36" s="66"/>
      <c r="W36" s="65"/>
      <c r="X36" s="66"/>
      <c r="Y36" s="65"/>
      <c r="Z36" s="66"/>
      <c r="AA36" s="65"/>
      <c r="AB36" s="66"/>
      <c r="AC36" s="65"/>
      <c r="AD36" s="66"/>
      <c r="AE36" s="65"/>
      <c r="AF36" s="66"/>
      <c r="AG36" s="65"/>
      <c r="AH36" s="66"/>
      <c r="AI36" s="65"/>
      <c r="AJ36" s="66"/>
      <c r="AK36" s="65"/>
      <c r="AL36" s="66"/>
      <c r="AM36" s="65"/>
      <c r="AN36" s="66"/>
      <c r="AO36" s="65"/>
      <c r="AP36" s="66"/>
      <c r="AQ36" s="65"/>
      <c r="AR36" s="66"/>
      <c r="AS36" s="65"/>
      <c r="AT36" s="66"/>
      <c r="AU36" s="65"/>
      <c r="AV36" s="66"/>
      <c r="AW36" s="65"/>
      <c r="AX36" s="78"/>
      <c r="AY36" s="8" t="str">
        <f t="shared" si="0"/>
        <v/>
      </c>
      <c r="AZ36" s="37" t="str">
        <f t="shared" si="3"/>
        <v/>
      </c>
      <c r="BA36" s="37" t="str">
        <f t="shared" si="1"/>
        <v/>
      </c>
      <c r="BB36" s="2" t="str">
        <f t="shared" si="4"/>
        <v/>
      </c>
      <c r="BC36" s="75"/>
    </row>
    <row r="37" spans="1:55" x14ac:dyDescent="0.2">
      <c r="A37" s="4">
        <v>28</v>
      </c>
      <c r="B37" s="54">
        <f t="shared" si="2"/>
        <v>44740</v>
      </c>
      <c r="C37" s="65"/>
      <c r="D37" s="66"/>
      <c r="E37" s="65"/>
      <c r="F37" s="66"/>
      <c r="G37" s="65"/>
      <c r="H37" s="66"/>
      <c r="I37" s="65"/>
      <c r="J37" s="66"/>
      <c r="K37" s="65"/>
      <c r="L37" s="66"/>
      <c r="M37" s="65"/>
      <c r="N37" s="66"/>
      <c r="O37" s="65"/>
      <c r="P37" s="66"/>
      <c r="Q37" s="65"/>
      <c r="R37" s="66"/>
      <c r="S37" s="65"/>
      <c r="T37" s="66"/>
      <c r="U37" s="65"/>
      <c r="V37" s="66"/>
      <c r="W37" s="65"/>
      <c r="X37" s="66"/>
      <c r="Y37" s="65"/>
      <c r="Z37" s="66"/>
      <c r="AA37" s="65"/>
      <c r="AB37" s="66"/>
      <c r="AC37" s="65"/>
      <c r="AD37" s="66"/>
      <c r="AE37" s="65"/>
      <c r="AF37" s="66"/>
      <c r="AG37" s="65"/>
      <c r="AH37" s="66"/>
      <c r="AI37" s="65"/>
      <c r="AJ37" s="66"/>
      <c r="AK37" s="65"/>
      <c r="AL37" s="66"/>
      <c r="AM37" s="65"/>
      <c r="AN37" s="66"/>
      <c r="AO37" s="65"/>
      <c r="AP37" s="66"/>
      <c r="AQ37" s="65"/>
      <c r="AR37" s="66"/>
      <c r="AS37" s="65"/>
      <c r="AT37" s="66"/>
      <c r="AU37" s="65"/>
      <c r="AV37" s="66"/>
      <c r="AW37" s="65"/>
      <c r="AX37" s="78"/>
      <c r="AY37" s="8" t="str">
        <f t="shared" si="0"/>
        <v/>
      </c>
      <c r="AZ37" s="37" t="str">
        <f t="shared" si="3"/>
        <v/>
      </c>
      <c r="BA37" s="37" t="str">
        <f t="shared" si="1"/>
        <v/>
      </c>
      <c r="BB37" s="2" t="str">
        <f t="shared" si="4"/>
        <v/>
      </c>
      <c r="BC37" s="75"/>
    </row>
    <row r="38" spans="1:55" x14ac:dyDescent="0.2">
      <c r="A38" s="4">
        <v>29</v>
      </c>
      <c r="B38" s="54">
        <f t="shared" si="2"/>
        <v>44741</v>
      </c>
      <c r="C38" s="65"/>
      <c r="D38" s="66"/>
      <c r="E38" s="65"/>
      <c r="F38" s="66"/>
      <c r="G38" s="65"/>
      <c r="H38" s="66"/>
      <c r="I38" s="65"/>
      <c r="J38" s="66"/>
      <c r="K38" s="65"/>
      <c r="L38" s="66"/>
      <c r="M38" s="65"/>
      <c r="N38" s="66"/>
      <c r="O38" s="65"/>
      <c r="P38" s="66"/>
      <c r="Q38" s="65"/>
      <c r="R38" s="66"/>
      <c r="S38" s="65"/>
      <c r="T38" s="66"/>
      <c r="U38" s="65"/>
      <c r="V38" s="66"/>
      <c r="W38" s="65"/>
      <c r="X38" s="66"/>
      <c r="Y38" s="65"/>
      <c r="Z38" s="66"/>
      <c r="AA38" s="65"/>
      <c r="AB38" s="66"/>
      <c r="AC38" s="65"/>
      <c r="AD38" s="66"/>
      <c r="AE38" s="65"/>
      <c r="AF38" s="66"/>
      <c r="AG38" s="65"/>
      <c r="AH38" s="66"/>
      <c r="AI38" s="65"/>
      <c r="AJ38" s="66"/>
      <c r="AK38" s="65"/>
      <c r="AL38" s="66"/>
      <c r="AM38" s="65"/>
      <c r="AN38" s="66"/>
      <c r="AO38" s="65"/>
      <c r="AP38" s="66"/>
      <c r="AQ38" s="65"/>
      <c r="AR38" s="66"/>
      <c r="AS38" s="65"/>
      <c r="AT38" s="66"/>
      <c r="AU38" s="65"/>
      <c r="AV38" s="66"/>
      <c r="AW38" s="65"/>
      <c r="AX38" s="78"/>
      <c r="AY38" s="8" t="str">
        <f t="shared" si="0"/>
        <v/>
      </c>
      <c r="AZ38" s="37" t="str">
        <f t="shared" si="3"/>
        <v/>
      </c>
      <c r="BA38" s="37" t="str">
        <f t="shared" si="1"/>
        <v/>
      </c>
      <c r="BB38" s="2" t="str">
        <f t="shared" si="4"/>
        <v/>
      </c>
      <c r="BC38" s="75"/>
    </row>
    <row r="39" spans="1:55" ht="16" thickBot="1" x14ac:dyDescent="0.25">
      <c r="A39" s="5">
        <v>30</v>
      </c>
      <c r="B39" s="55">
        <f t="shared" si="2"/>
        <v>44742</v>
      </c>
      <c r="C39" s="67"/>
      <c r="D39" s="68"/>
      <c r="E39" s="67"/>
      <c r="F39" s="68"/>
      <c r="G39" s="67"/>
      <c r="H39" s="68"/>
      <c r="I39" s="67"/>
      <c r="J39" s="68"/>
      <c r="K39" s="67"/>
      <c r="L39" s="68"/>
      <c r="M39" s="67"/>
      <c r="N39" s="68"/>
      <c r="O39" s="67"/>
      <c r="P39" s="68"/>
      <c r="Q39" s="67"/>
      <c r="R39" s="68"/>
      <c r="S39" s="67"/>
      <c r="T39" s="68"/>
      <c r="U39" s="67"/>
      <c r="V39" s="68"/>
      <c r="W39" s="67"/>
      <c r="X39" s="68"/>
      <c r="Y39" s="67"/>
      <c r="Z39" s="68"/>
      <c r="AA39" s="67"/>
      <c r="AB39" s="68"/>
      <c r="AC39" s="67"/>
      <c r="AD39" s="68"/>
      <c r="AE39" s="67"/>
      <c r="AF39" s="68"/>
      <c r="AG39" s="67"/>
      <c r="AH39" s="68"/>
      <c r="AI39" s="67"/>
      <c r="AJ39" s="68"/>
      <c r="AK39" s="67"/>
      <c r="AL39" s="68"/>
      <c r="AM39" s="67"/>
      <c r="AN39" s="68"/>
      <c r="AO39" s="67"/>
      <c r="AP39" s="68"/>
      <c r="AQ39" s="67"/>
      <c r="AR39" s="68"/>
      <c r="AS39" s="67"/>
      <c r="AT39" s="68"/>
      <c r="AU39" s="67"/>
      <c r="AV39" s="68"/>
      <c r="AW39" s="67"/>
      <c r="AX39" s="79"/>
      <c r="AY39" s="9" t="str">
        <f t="shared" si="0"/>
        <v/>
      </c>
      <c r="AZ39" s="39" t="str">
        <f t="shared" si="3"/>
        <v/>
      </c>
      <c r="BA39" s="39" t="str">
        <f t="shared" si="1"/>
        <v/>
      </c>
      <c r="BB39" s="16" t="str">
        <f t="shared" si="4"/>
        <v/>
      </c>
      <c r="BC39" s="76"/>
    </row>
    <row r="40" spans="1:55" ht="9.75" customHeight="1" x14ac:dyDescent="0.2">
      <c r="A40" s="24"/>
      <c r="B40" s="5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4"/>
      <c r="AZ40" s="24"/>
      <c r="BA40" s="24"/>
      <c r="BB40" s="24"/>
      <c r="BC40" s="11"/>
    </row>
    <row r="41" spans="1:55" x14ac:dyDescent="0.2">
      <c r="A41" s="24"/>
      <c r="B41" s="59"/>
      <c r="C41" s="105" t="s">
        <v>55</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24"/>
      <c r="AZ41" s="24"/>
      <c r="BA41" s="24"/>
      <c r="BB41" s="24"/>
      <c r="BC41" s="11"/>
    </row>
    <row r="44" spans="1:55" x14ac:dyDescent="0.2">
      <c r="E44" s="10"/>
      <c r="F44" s="10"/>
      <c r="G44" s="10"/>
      <c r="H44" s="10"/>
      <c r="BB44" s="1" t="s">
        <v>38</v>
      </c>
      <c r="BC44" s="14">
        <f ca="1">+TODAY()</f>
        <v>44531</v>
      </c>
    </row>
    <row r="45" spans="1:55" x14ac:dyDescent="0.2">
      <c r="A45" s="103" t="s">
        <v>37</v>
      </c>
      <c r="B45" s="103"/>
      <c r="C45" s="104">
        <v>1</v>
      </c>
      <c r="D45" s="104"/>
      <c r="E45" s="10"/>
      <c r="F45" s="10"/>
      <c r="G45" s="10"/>
      <c r="H45" s="10"/>
    </row>
    <row r="46" spans="1:55" x14ac:dyDescent="0.2">
      <c r="A46" s="101" t="s">
        <v>59</v>
      </c>
      <c r="B46" s="101"/>
      <c r="C46" s="102" t="str">
        <f>VLOOKUP($C$45,A10:BB40,51,FALSE)</f>
        <v/>
      </c>
      <c r="D46" s="102"/>
      <c r="E46" s="10"/>
      <c r="F46" s="10"/>
      <c r="G46" s="10"/>
      <c r="H46" s="10"/>
    </row>
    <row r="47" spans="1:55" x14ac:dyDescent="0.2">
      <c r="A47" s="33" t="s">
        <v>60</v>
      </c>
      <c r="B47" s="60"/>
      <c r="C47" s="102" t="str">
        <f>VLOOKUP($C$45,A10:BB40,52,FALSE)</f>
        <v/>
      </c>
      <c r="D47" s="102"/>
      <c r="E47" s="10"/>
      <c r="F47" s="10"/>
      <c r="G47" s="10"/>
      <c r="H47" s="10"/>
    </row>
    <row r="48" spans="1:55" x14ac:dyDescent="0.2">
      <c r="A48" s="101" t="s">
        <v>40</v>
      </c>
      <c r="B48" s="101"/>
      <c r="C48" s="102" t="str">
        <f>VLOOKUP($C$45,A10:BB40,53,FALSE)</f>
        <v/>
      </c>
      <c r="D48" s="102"/>
      <c r="E48" s="10"/>
      <c r="F48" s="10"/>
      <c r="G48" s="10"/>
      <c r="H48" s="10"/>
    </row>
    <row r="49" spans="1:55" x14ac:dyDescent="0.2">
      <c r="A49" s="101" t="s">
        <v>39</v>
      </c>
      <c r="B49" s="101"/>
      <c r="C49" s="102" t="str">
        <f>VLOOKUP($C$45,A10:BB40,54,FALSE)</f>
        <v/>
      </c>
      <c r="D49" s="102"/>
    </row>
    <row r="50" spans="1:55" x14ac:dyDescent="0.2">
      <c r="A50" s="12"/>
    </row>
    <row r="51" spans="1:55" x14ac:dyDescent="0.2">
      <c r="A51" s="43" t="s">
        <v>61</v>
      </c>
    </row>
    <row r="52" spans="1:55" x14ac:dyDescent="0.2">
      <c r="A52" s="13"/>
      <c r="B52" s="61"/>
    </row>
    <row r="56" spans="1:55" ht="30.75" customHeight="1" x14ac:dyDescent="0.2">
      <c r="A56" s="98" t="s">
        <v>62</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sheetData>
  <sheetProtection algorithmName="SHA-512" hashValue="Y8F37nKsyvcujdDm8luPyHwG0A2tPYPEGv65KTDP8m6rrI0ks67h17rkvkY0hyoPLkMy44x6/wyjxIRXopceeg==" saltValue="m3G/Z5j1n8mx8qQFFLsM3w==" spinCount="100000" sheet="1" objects="1" scenarios="1"/>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10:AX19 C20:AD39 AU20:AX39">
    <cfRule type="containsText" dxfId="100" priority="37" operator="containsText" text="n">
      <formula>NOT(ISERROR(SEARCH("n",C10)))</formula>
    </cfRule>
    <cfRule type="containsText" dxfId="99" priority="38" operator="containsText" text="r">
      <formula>NOT(ISERROR(SEARCH("r",C10)))</formula>
    </cfRule>
    <cfRule type="containsText" dxfId="98" priority="39" operator="containsText" text="w">
      <formula>NOT(ISERROR(SEARCH("w",C10)))</formula>
    </cfRule>
  </conditionalFormatting>
  <conditionalFormatting sqref="AE20:AT39">
    <cfRule type="containsText" dxfId="97" priority="34" operator="containsText" text="n">
      <formula>NOT(ISERROR(SEARCH("n",AE20)))</formula>
    </cfRule>
    <cfRule type="containsText" dxfId="96" priority="35" operator="containsText" text="r">
      <formula>NOT(ISERROR(SEARCH("r",AE20)))</formula>
    </cfRule>
    <cfRule type="containsText" dxfId="95" priority="36" operator="containsText" text="w">
      <formula>NOT(ISERROR(SEARCH("w",AE20)))</formula>
    </cfRule>
  </conditionalFormatting>
  <conditionalFormatting sqref="C46:D46">
    <cfRule type="cellIs" dxfId="94" priority="33" operator="greaterThan">
      <formula>14</formula>
    </cfRule>
  </conditionalFormatting>
  <conditionalFormatting sqref="C47:D47">
    <cfRule type="cellIs" dxfId="93" priority="32" operator="greaterThan">
      <formula>72</formula>
    </cfRule>
  </conditionalFormatting>
  <conditionalFormatting sqref="C48:D48">
    <cfRule type="cellIs" dxfId="92" priority="31" operator="lessThan">
      <formula>10</formula>
    </cfRule>
  </conditionalFormatting>
  <conditionalFormatting sqref="C49:D49">
    <cfRule type="cellIs" dxfId="91" priority="30" operator="lessThan">
      <formula>77</formula>
    </cfRule>
  </conditionalFormatting>
  <conditionalFormatting sqref="C46:D49">
    <cfRule type="containsBlanks" priority="29" stopIfTrue="1">
      <formula>LEN(TRIM(C46))=0</formula>
    </cfRule>
  </conditionalFormatting>
  <conditionalFormatting sqref="AY10:AY39">
    <cfRule type="containsBlanks" priority="7" stopIfTrue="1">
      <formula>LEN(TRIM(AY10))=0</formula>
    </cfRule>
    <cfRule type="cellIs" dxfId="90" priority="8" operator="greaterThan">
      <formula>14</formula>
    </cfRule>
  </conditionalFormatting>
  <conditionalFormatting sqref="BA10:BA39">
    <cfRule type="containsBlanks" priority="4" stopIfTrue="1">
      <formula>LEN(TRIM(BA10))=0</formula>
    </cfRule>
    <cfRule type="cellIs" dxfId="89" priority="5" operator="lessThan">
      <formula>10</formula>
    </cfRule>
  </conditionalFormatting>
  <conditionalFormatting sqref="AZ10:AZ39">
    <cfRule type="containsBlanks" priority="2" stopIfTrue="1">
      <formula>LEN(TRIM(AZ10))=0</formula>
    </cfRule>
    <cfRule type="cellIs" dxfId="88" priority="6" operator="greaterThan">
      <formula>72</formula>
    </cfRule>
  </conditionalFormatting>
  <conditionalFormatting sqref="BB10:BB39">
    <cfRule type="containsBlanks" priority="1" stopIfTrue="1">
      <formula>LEN(TRIM(BB10))=0</formula>
    </cfRule>
    <cfRule type="cellIs" dxfId="87" priority="3" operator="lessThan">
      <formula>77</formula>
    </cfRule>
  </conditionalFormatting>
  <dataValidations count="3">
    <dataValidation allowBlank="1" showDropDown="1" showInputMessage="1" showErrorMessage="1" sqref="C41:AX41" xr:uid="{00000000-0002-0000-0700-000000000000}"/>
    <dataValidation type="list" allowBlank="1" showDropDown="1" showInputMessage="1" showErrorMessage="1" sqref="C40:AX40" xr:uid="{00000000-0002-0000-0700-000001000000}">
      <formula1>"x, "</formula1>
    </dataValidation>
    <dataValidation type="list" allowBlank="1" showDropDown="1" showInputMessage="1" showErrorMessage="1" sqref="C10:AX39" xr:uid="{00000000-0002-0000-0700-000002000000}">
      <formula1>"w,r,n"</formula1>
    </dataValidation>
  </dataValidations>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_Seafarers Data</vt:lpstr>
      <vt:lpstr>_sample</vt:lpstr>
      <vt:lpstr>December_21</vt:lpstr>
      <vt:lpstr>January</vt:lpstr>
      <vt:lpstr>February</vt:lpstr>
      <vt:lpstr>March</vt:lpstr>
      <vt:lpstr>April</vt:lpstr>
      <vt:lpstr>May</vt:lpstr>
      <vt:lpstr>June</vt:lpstr>
      <vt:lpstr>July</vt:lpstr>
      <vt:lpstr>August</vt:lpstr>
      <vt:lpstr>September</vt:lpstr>
      <vt:lpstr>October</vt:lpstr>
      <vt:lpstr>November</vt:lpstr>
      <vt:lpstr>December</vt:lpstr>
      <vt:lpstr>_sample!Print_Area</vt:lpstr>
      <vt:lpstr>April!Print_Area</vt:lpstr>
      <vt:lpstr>August!Print_Area</vt:lpstr>
      <vt:lpstr>December!Print_Area</vt:lpstr>
      <vt:lpstr>December_21!Print_Area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Morelli</dc:creator>
  <cp:lastModifiedBy>Microsoft Office User</cp:lastModifiedBy>
  <cp:lastPrinted>2019-01-30T16:46:44Z</cp:lastPrinted>
  <dcterms:created xsi:type="dcterms:W3CDTF">2016-06-01T11:46:10Z</dcterms:created>
  <dcterms:modified xsi:type="dcterms:W3CDTF">2021-12-01T18:20:23Z</dcterms:modified>
</cp:coreProperties>
</file>